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4" yWindow="65476" windowWidth="12300" windowHeight="7368" activeTab="8"/>
  </bookViews>
  <sheets>
    <sheet name="Str. 1" sheetId="1" r:id="rId1"/>
    <sheet name="Str. 2" sheetId="2" r:id="rId2"/>
    <sheet name="Str. 3" sheetId="3" r:id="rId3"/>
    <sheet name="Str. 4" sheetId="4" r:id="rId4"/>
    <sheet name="Str. 5" sheetId="5" r:id="rId5"/>
    <sheet name="Str. 6" sheetId="6" r:id="rId6"/>
    <sheet name="Str. 7" sheetId="7" r:id="rId7"/>
    <sheet name="Str. 8" sheetId="8" r:id="rId8"/>
    <sheet name="uputa" sheetId="9" r:id="rId9"/>
    <sheet name="podaci" sheetId="10" state="hidden" r:id="rId10"/>
  </sheets>
  <definedNames>
    <definedName name="DaNe">'podaci'!$B$311:$B$313</definedName>
    <definedName name="GubitakGodina">'podaci'!$B$293:$B$299</definedName>
    <definedName name="Invalid">'podaci'!$B$307:$B$309</definedName>
    <definedName name="MaxOdbitak">'podaci'!$E$2</definedName>
    <definedName name="Odbitak">'podaci'!$D$2</definedName>
    <definedName name="OIB">'Str. 1'!$I$13</definedName>
    <definedName name="_xlnm.Print_Area" localSheetId="0">'Str. 1'!$B$2:$S$54</definedName>
    <definedName name="_xlnm.Print_Area" localSheetId="1">'Str. 2'!$B$2:$K$44</definedName>
    <definedName name="_xlnm.Print_Area" localSheetId="2">'Str. 3'!$B$2:$K$49</definedName>
    <definedName name="_xlnm.Print_Area" localSheetId="3">'Str. 4'!$B$2:$H$48</definedName>
    <definedName name="_xlnm.Print_Area" localSheetId="4">'Str. 5'!$B$2:$K$33</definedName>
    <definedName name="_xlnm.Print_Area" localSheetId="5">'Str. 6'!$B$2:$I$40</definedName>
    <definedName name="_xlnm.Print_Area" localSheetId="6">'Str. 7'!$B$2:$M$36</definedName>
    <definedName name="_xlnm.Print_Area" localSheetId="7">'Str. 8'!$B$2:$M$28</definedName>
    <definedName name="_xlnm.Print_Area" localSheetId="8">'uputa'!$B$2:$K$35</definedName>
    <definedName name="PPDS">'podaci'!$B$301:$B$305</definedName>
    <definedName name="PrirezMjesto">'podaci'!$D$6:$D$291</definedName>
    <definedName name="PrirezOdabir">'podaci'!$B$4</definedName>
    <definedName name="PrirezRbr">'podaci'!$B$6:$B$291</definedName>
    <definedName name="PrirezStopa">'podaci'!$E$6:$E$291</definedName>
    <definedName name="Upis1">'Str. 1'!$G$5:$S$6,'Str. 1'!$I$11:$S$12,'Str. 1'!$I$13,'Str. 1'!$O$13,'Str. 1'!$O$14,'Str. 1'!$R$14,'Str. 1'!$D$19:$D$21,'Str. 1'!$F$19:$S$21,'Str. 1'!$D$25:$D$26,'Str. 1'!$F$25:$F$26,'Str. 1'!$H$25:$J$26,'Str. 1'!$Q$25:$S$26,'Str. 1'!$H$27:$S$28,'Str. 1'!$J$30:$S$32,'Str. 1'!$C$39:$S$46,'Str. 1'!$P$49:$S$50</definedName>
    <definedName name="Upis2">'Str. 2'!$C$18:$I$23,'Str. 2'!$K$18:$K$23,'Str. 2'!$C$31:$I$35,'Str. 2'!$K$31:$K$35,'Str. 2'!$C$43:$I$44</definedName>
    <definedName name="Upis3">'Str. 3'!$C$12:$D$12,'Str. 3'!$F$12:$G$12,'Str. 3'!$C$13:$G$14,'Str. 3'!$K$12:$K$14,'Str. 3'!$H$24:$K$27,'Str. 3'!$C$35:$D$35,'Str. 3'!$E$35:$G$40,'Str. 3'!$H$47:$I$49</definedName>
    <definedName name="Upis4">'Str. 4'!$C$10:$F$12,'Str. 4'!$H$10:$H$12,'Str. 4'!$C$20:$H$22,'Str. 4'!$C$26:$H$28,'Str. 4'!$C$32:$H$32,'Str. 4'!$C$36:$H$36,'Str. 4'!$C$45:$H$47</definedName>
    <definedName name="Upis5">'Str. 5'!$E$5:$F$24,'Str. 5'!$G$6:$G$13,'Str. 5'!$G$22:$G$23,'Str. 5'!$H$5,'Str. 5'!$H$7:$H$21,'Str. 5'!$H$24,'Str. 5'!$K$5:$K$24,'Str. 5'!$C$30:$K$32</definedName>
    <definedName name="Upis6">'Str. 6'!$I$8:$I$13,'Str. 6'!$B$16:$I$26,'Str. 6'!$B$29:$I$34</definedName>
    <definedName name="Upis7">'Str. 7'!$C$10:$G$21,'Str. 7'!$L$10:$L$21</definedName>
    <definedName name="Upis8">'Str. 8'!$K$7,'Str. 8'!$L$11:$M$13,'Str. 8'!$L$15,'Str. 8'!$L$19</definedName>
    <definedName name="UpisP">'podaci'!$B$4</definedName>
    <definedName name="ZaGodinu">'podaci'!$B$2</definedName>
  </definedNames>
  <calcPr fullCalcOnLoad="1"/>
</workbook>
</file>

<file path=xl/sharedStrings.xml><?xml version="1.0" encoding="utf-8"?>
<sst xmlns="http://schemas.openxmlformats.org/spreadsheetml/2006/main" count="800" uniqueCount="670">
  <si>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</si>
  <si>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</si>
  <si>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</si>
  <si>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</si>
  <si>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</si>
  <si>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</si>
  <si>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</si>
  <si>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</si>
  <si>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</si>
  <si>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3.1. PLAĆENE DOPRINOSE ZA ZDRAVSTVENO OSIGURANJE U TUZEMSTVU</t>
  </si>
  <si>
    <t>od</t>
  </si>
  <si>
    <t>REPUBLIKA HRVATSKA</t>
  </si>
  <si>
    <t>MINSTARSTVO FINANCIJA, POREZNA UPRAVA</t>
  </si>
  <si>
    <t>do</t>
  </si>
  <si>
    <t>RAZDOBLJE</t>
  </si>
  <si>
    <t>RAZDOBLJE INVALIDNOSTI</t>
  </si>
  <si>
    <t>4.1. DOHODAK OD NESAMOSTALNOG RADA</t>
  </si>
  <si>
    <t>4.2. DOHODAK OD SAMOSTALNE DJELATNOSTI</t>
  </si>
  <si>
    <t>4.3 DOHODAK OD IMOVINE I IMOVINSKIH PRAVA</t>
  </si>
  <si>
    <t>4.4. DOHODK OD KAPITALA</t>
  </si>
  <si>
    <t>4.5. DOHODAK OD OSIGURANJA</t>
  </si>
  <si>
    <t>4.6. DRUGI DOHODAK</t>
  </si>
  <si>
    <t>4.7. INOZEMNI DOHODAK</t>
  </si>
  <si>
    <t>OIB POSLODAVCA / ISPLATITELJA</t>
  </si>
  <si>
    <t>6 (3-4-5)</t>
  </si>
  <si>
    <t>DOHODAK</t>
  </si>
  <si>
    <t xml:space="preserve"> 1. OPĆI PODACI</t>
  </si>
  <si>
    <t xml:space="preserve"> 4. PODACI O DOHOTKU I PLAĆENOM PREDUJMU POREZA I PRIREZA (u kunama i lipama)</t>
  </si>
  <si>
    <t xml:space="preserve"> 4.1. DOHODAK OD NESAMOSTALNOG RADA (PLAĆA I MIROVINA)</t>
  </si>
  <si>
    <t xml:space="preserve"> 4.1.1. PLAĆA (prema obrascima IP)</t>
  </si>
  <si>
    <t xml:space="preserve"> UKUPNO  4.1.1.</t>
  </si>
  <si>
    <t xml:space="preserve"> 4.1.2. MIROVINA (prema obrascima IP / potvrdama isplatitelja)</t>
  </si>
  <si>
    <t>OIB ISPLATITELJA</t>
  </si>
  <si>
    <t>RAZDOBLJE OSTVARIVANJA</t>
  </si>
  <si>
    <t>UKUPNI IZNOS MIROVINE</t>
  </si>
  <si>
    <t xml:space="preserve"> UKUPNO  4.1.2.</t>
  </si>
  <si>
    <t>UKUPNO DOHODAK OD NESAMOSTALNOG RADA, UPLAĆENI POREZ I PRIREZ (4.1.1.+4.1.2.)</t>
  </si>
  <si>
    <t xml:space="preserve"> 4.1.3.   .</t>
  </si>
  <si>
    <t xml:space="preserve"> 4.1.4.   .</t>
  </si>
  <si>
    <t>OSTVARENI DOHODAK OD NESAMOSTALNOG RADA (PLAĆE I/ILI MIROVINE) NA KOJI SE NE PLAĆA POREZ NA DOHODAK PREMA STUPNJU INVALIDNOSTI HRVI</t>
  </si>
  <si>
    <t>STUPANJ INVALIDNOSTI HRVI</t>
  </si>
  <si>
    <t>IZNOS DOHOTKA</t>
  </si>
  <si>
    <t>UDIO (4.1.4. stup. 3. / sveukupni dohodak pod 5. u postotku)</t>
  </si>
  <si>
    <t>OBVEZNI</t>
  </si>
  <si>
    <t>IZ PLAĆE</t>
  </si>
  <si>
    <t>DOPRINOSI</t>
  </si>
  <si>
    <t>UPLAĆENI        POREZ I PRIREZ</t>
  </si>
  <si>
    <t>DIO SD</t>
  </si>
  <si>
    <t>DOHODAK OD SAMOSTALNE DJELATNOSTI OBRTA, SLOBODNIH ZANIMANJA, POLJOPRIVREDE I ŠUMARSTVA I DJELATNOSTI KOJE SE OPOREZUJU KAO SAMOSTALNA DJELATNOST (prema pregledu primitaka i izdataka)</t>
  </si>
  <si>
    <t xml:space="preserve"> 4.2.1.</t>
  </si>
  <si>
    <t>DOHODAK / GUBITAK U TEKUĆOJ GODINI</t>
  </si>
  <si>
    <t>Dohodak / gubitak pojedinca</t>
  </si>
  <si>
    <t>Umanjenja dohotka</t>
  </si>
  <si>
    <t>/ uvećanje gubitka</t>
  </si>
  <si>
    <t>pojedinca</t>
  </si>
  <si>
    <t>(ukupno pod 4.2.4. stupac 3)</t>
  </si>
  <si>
    <t>ZAJEDNIČKI DOHODAK</t>
  </si>
  <si>
    <t>OIB nositelja</t>
  </si>
  <si>
    <t>zajedničke</t>
  </si>
  <si>
    <t>Iznos dohotka / gubitka</t>
  </si>
  <si>
    <t>6 (2-3+5)</t>
  </si>
  <si>
    <t>GUBITAK                   (&lt;0)</t>
  </si>
  <si>
    <t>DOHODAK                  (&gt; ili = 0)</t>
  </si>
  <si>
    <t xml:space="preserve"> UKUPNO  4.2.1.</t>
  </si>
  <si>
    <t xml:space="preserve"> 4.2.2.</t>
  </si>
  <si>
    <t>UMANJENJE ZA PRENESENI GUBITAK (4.2.5. stup. 4)</t>
  </si>
  <si>
    <t>UKUPNO DOHODAK (4.2.1. stup 7. - 4.2.2.), UPLAĆENI POREZ I PRIREZ</t>
  </si>
  <si>
    <t xml:space="preserve"> 4.2.4.</t>
  </si>
  <si>
    <t>UMANJENJA DOHOTKA POJEDINCA</t>
  </si>
  <si>
    <t>7 (2-3+5)</t>
  </si>
  <si>
    <t>UMANJENJE DOHOTKA ZA</t>
  </si>
  <si>
    <t>IZNOS</t>
  </si>
  <si>
    <t xml:space="preserve"> UKUPNO  4.2.4.</t>
  </si>
  <si>
    <t xml:space="preserve"> PLAĆE NOVOZAPOSLENIH OSOBA</t>
  </si>
  <si>
    <t xml:space="preserve"> IZDATKE ISTRAŽIVANJA I RAZVOJA</t>
  </si>
  <si>
    <t xml:space="preserve"> 4.2.5.</t>
  </si>
  <si>
    <t>GUBITAK SAMOSTALNE DJELATNOSTI ZA PRIJENOS</t>
  </si>
  <si>
    <t>GODINA</t>
  </si>
  <si>
    <t>Iznos</t>
  </si>
  <si>
    <t>prenesenog</t>
  </si>
  <si>
    <t>gubitka</t>
  </si>
  <si>
    <t>Umanjenje</t>
  </si>
  <si>
    <t>gubitka u tekućoj</t>
  </si>
  <si>
    <t>godini</t>
  </si>
  <si>
    <t>Iznos gubitka u</t>
  </si>
  <si>
    <t>tekućoj godini</t>
  </si>
  <si>
    <t>(pod 4.2.1. stup 6)</t>
  </si>
  <si>
    <t>GUBITAK ZA PRIJENOS</t>
  </si>
  <si>
    <t>6 [(3-4) ili (3+5)]</t>
  </si>
  <si>
    <t>DOHODAK OD SAMOSTALNE DJELATNOSTI OSTVAREN NA PODRUČJIMA POSEBNE DRŽAVNE SKRBI, GRADU VUKOVARU I BRDSKO-PLANINSKIM PODRUČJIMA ZA KOJI SU PROPISANE OLAKŠICE</t>
  </si>
  <si>
    <t>PODRUČJA POSEBNE DRŽAVNE SKRBI I BRDSKO PLANINSKA PODRUČJA</t>
  </si>
  <si>
    <t>UDIO (4.2.6. stup 3 /</t>
  </si>
  <si>
    <t>sveukupni dohodak pod 5)</t>
  </si>
  <si>
    <t>u postotku</t>
  </si>
  <si>
    <t xml:space="preserve"> PRVA SKUPINA I GRAD VUKOVAR</t>
  </si>
  <si>
    <t xml:space="preserve"> DRUGA SKUPINA</t>
  </si>
  <si>
    <t xml:space="preserve"> TREĆA SKUPINA I BRDSKO-PLANINSKA PODRUČJA</t>
  </si>
  <si>
    <t xml:space="preserve"> 4.2.3.      ∙</t>
  </si>
  <si>
    <t xml:space="preserve"> 4.2.     ∙              ∙</t>
  </si>
  <si>
    <t>¹PPDS - Područje posebne državne skrbi: P1 - prva skupina; P2 - druga skupina: P3 - treća skupina; P4 - brdsko-planinska područja</t>
  </si>
  <si>
    <t>²oznaka invalidnosti: I* - 100% invalidnost ili pravo na tuđu pomoć i njegu zbog invalidnosti</t>
  </si>
  <si>
    <t xml:space="preserve"> 1.2. ADRESA (mjesto, ulica i kućni broj):</t>
  </si>
  <si>
    <t xml:space="preserve"> 1.1. IME I PREZIME / IME RODITELJA:</t>
  </si>
  <si>
    <t>IME I PREZIME I SRODSTVO</t>
  </si>
  <si>
    <t xml:space="preserve"> 1.3. OIB:</t>
  </si>
  <si>
    <t xml:space="preserve"> 1.4. UMIROVLJENIK (zaokružiti):</t>
  </si>
  <si>
    <t xml:space="preserve"> 1.9. PODACI O OPUNOMOĆENIKU / POREZNOM SAVJETNIKU</t>
  </si>
  <si>
    <t xml:space="preserve"> 1.8. BROJ RAČUNA:</t>
  </si>
  <si>
    <t xml:space="preserve"> 1.7. INVALID I HRVATSKI RATNI VOJNI INVALID IZ DOMOVINSKOG RATA (HRVI)</t>
  </si>
  <si>
    <t xml:space="preserve">  1.9.1. NAZIV / IME I PREZIME:</t>
  </si>
  <si>
    <t xml:space="preserve">  1.9.2. ADRESA SJEDIŠTA / PREBIVALIŠTA / BORAVIŠTA:</t>
  </si>
  <si>
    <t xml:space="preserve">  1.9.3. OIB:</t>
  </si>
  <si>
    <t xml:space="preserve">  OTVOREN U (naziv i sjedište):</t>
  </si>
  <si>
    <t xml:space="preserve"> 1.6. PROMJENA PREBIVALIŠTA / UOBIČAJENOG PREBIVALIŠTA TIJEKOM GODINE</t>
  </si>
  <si>
    <t>DRŽAVA</t>
  </si>
  <si>
    <t>DA  /  NE</t>
  </si>
  <si>
    <t>P1                     P2                     P3                     P4</t>
  </si>
  <si>
    <t>HRVI DA / NE</t>
  </si>
  <si>
    <t>POSTOTAK INVALIDNOSTI</t>
  </si>
  <si>
    <t>(ispunjava HRVI)</t>
  </si>
  <si>
    <t>OIB</t>
  </si>
  <si>
    <t>PPDS i dr.</t>
  </si>
  <si>
    <t>područja</t>
  </si>
  <si>
    <t>(P1, P2,</t>
  </si>
  <si>
    <t>P3, P4)</t>
  </si>
  <si>
    <t xml:space="preserve"> 2. PODACI O UZDRŽAVANIM ČLANOVIMA UŽE OBITELJI</t>
  </si>
  <si>
    <t xml:space="preserve"> 3. PODACI U UVEĆANJU OSOBNOG ODBITKA ZA</t>
  </si>
  <si>
    <t>Invalid (I ili I*)</t>
  </si>
  <si>
    <t>MJESTO</t>
  </si>
  <si>
    <t xml:space="preserve"> Telefon:</t>
  </si>
  <si>
    <t xml:space="preserve"> RAZDOBLJE:</t>
  </si>
  <si>
    <t>Obrazac DOH</t>
  </si>
  <si>
    <t>ULICA I KUĆNI BROJ</t>
  </si>
  <si>
    <t>PPDS</t>
  </si>
  <si>
    <t>i dr. podr.</t>
  </si>
  <si>
    <t>RAZDOBLJE KORIŠTENJA (od- do)</t>
  </si>
  <si>
    <t>Osobni odbitak dijeli se s osobom</t>
  </si>
  <si>
    <t>Postotak</t>
  </si>
  <si>
    <t>osobnog</t>
  </si>
  <si>
    <t>odbitka</t>
  </si>
  <si>
    <t>DIO I, K, O, D i inozemni dohodak</t>
  </si>
  <si>
    <t>DOHODAK OD IMOVINE I IMOVINSKIH PRAVA                                                                   (prema rješenju Porezne uprave, pregledu primitaka i izdataka i potvrdama isplatitelja)</t>
  </si>
  <si>
    <t>OIB poreznog obveznika:</t>
  </si>
  <si>
    <t>DOHODAK POJEDINCA</t>
  </si>
  <si>
    <t>djelatnosti</t>
  </si>
  <si>
    <t>UKUPAN DOHODAK</t>
  </si>
  <si>
    <t>UPLAĆENI            POREZ I PRIREZ</t>
  </si>
  <si>
    <t xml:space="preserve"> 4.3.     ∙</t>
  </si>
  <si>
    <t>UKUPNO DOHODAK OD IMOVINE, IMOVINSKIH PRAVA, UPLAĆENI POREZ I PRIREZ</t>
  </si>
  <si>
    <t>DOHODAK OD KAPITALA</t>
  </si>
  <si>
    <t>5 (3-4)</t>
  </si>
  <si>
    <t xml:space="preserve"> 4.4.</t>
  </si>
  <si>
    <t xml:space="preserve"> 4.4.1.</t>
  </si>
  <si>
    <t>PODACI O DIVIDENDI I UDJELU U DOBITI (prema potvrdama isplatitelja)</t>
  </si>
  <si>
    <t xml:space="preserve"> UKUPNO  4.4.1.</t>
  </si>
  <si>
    <t xml:space="preserve"> 4.4.2.</t>
  </si>
  <si>
    <t xml:space="preserve"> UKUPNO  4.4.2.</t>
  </si>
  <si>
    <t>PODACI O KAMATAMA (prema potvrdama isplatitelja)</t>
  </si>
  <si>
    <t>PODACI O IZUZIMANJIMA (prema potvrdama isplatitelja)</t>
  </si>
  <si>
    <t xml:space="preserve"> 4.4.3.</t>
  </si>
  <si>
    <t xml:space="preserve"> UKUPNO  4.4.3.</t>
  </si>
  <si>
    <t xml:space="preserve"> 4.4.4.</t>
  </si>
  <si>
    <t xml:space="preserve"> UKUPNO  4.4.4.</t>
  </si>
  <si>
    <r>
      <t xml:space="preserve">PODACI O DOHOTKU OD DODJELE I OPCIJSKE KUPNJE DIONICA </t>
    </r>
    <r>
      <rPr>
        <b/>
        <sz val="10"/>
        <color indexed="8"/>
        <rFont val="Arial"/>
        <family val="2"/>
      </rPr>
      <t>(prema potvrdama isplatitelja)</t>
    </r>
  </si>
  <si>
    <t>UKUPNO DOHODAK OD KAPITALA, UPLAĆENI POREZ I PRIREZ (4.4.1.+4.4.2.+4.4.3.+4.4.4.)</t>
  </si>
  <si>
    <t>6 (4-5)</t>
  </si>
  <si>
    <t>DOHODAK OD OSIGURANJA (prema potvrdama isplatitelja)</t>
  </si>
  <si>
    <t xml:space="preserve"> 4.6.</t>
  </si>
  <si>
    <t xml:space="preserve"> 4.5.</t>
  </si>
  <si>
    <t>DRUGI DOHODAK (prema potvrdama isplatitelja)</t>
  </si>
  <si>
    <t>PRIMICI</t>
  </si>
  <si>
    <t>DRUGI DOHODAK             PO OSNOVI</t>
  </si>
  <si>
    <t>IZDACI</t>
  </si>
  <si>
    <t>OBVEZNI DOPRINOSI IZ PRIMITAKA</t>
  </si>
  <si>
    <t>PRIMITAKA          ČLANOVA          SKUPŠTINA I          NADZORNIH         ODBORA</t>
  </si>
  <si>
    <t>AUTORSKIH                  NAKNADA</t>
  </si>
  <si>
    <t>zabavnih, športskih,</t>
  </si>
  <si>
    <t>književnih, likovnih</t>
  </si>
  <si>
    <t>djelatnosti, te djelatnosti u</t>
  </si>
  <si>
    <t>svezi s tiskom, radiom,</t>
  </si>
  <si>
    <t>redbama NEREZIDENATA</t>
  </si>
  <si>
    <t>televizijom i zabavnim pri-</t>
  </si>
  <si>
    <t>Umjetničkih, artističkih</t>
  </si>
  <si>
    <t>Primitaka trgovačkih putnika, agenata, akvizitera, športskih sudaca i delegata i dr.</t>
  </si>
  <si>
    <t>Primitaka u naravi,</t>
  </si>
  <si>
    <t>nagrada učenicima,</t>
  </si>
  <si>
    <t>primitaka učenika i</t>
  </si>
  <si>
    <t>studenata za rad preko</t>
  </si>
  <si>
    <t>udruga, stipendija,</t>
  </si>
  <si>
    <t>nagrada, naknada iznad</t>
  </si>
  <si>
    <t>propisanih iznosa</t>
  </si>
  <si>
    <t>NAKNADA UMJETNIKA       I KULTURNIH DJELATNIKA              (za isporučeno umjetničko djelo)</t>
  </si>
  <si>
    <t>PRIMITAKA PROFESIONALNIH NOVINARA,       UMJETNIKA I       ŠPORTAŠA</t>
  </si>
  <si>
    <t>OSTALIH PRIMITAKA</t>
  </si>
  <si>
    <r>
      <t xml:space="preserve"> 4.6.9.     </t>
    </r>
    <r>
      <rPr>
        <b/>
        <sz val="11"/>
        <color indexed="8"/>
        <rFont val="Calibri"/>
        <family val="2"/>
      </rPr>
      <t>∙</t>
    </r>
  </si>
  <si>
    <t xml:space="preserve"> 4.7.</t>
  </si>
  <si>
    <t>INOZEMNI DOHODAK (prema potvrdama inozemnih isplatitelja)</t>
  </si>
  <si>
    <t>IZVOR DOHOTKA</t>
  </si>
  <si>
    <t>UKUPNO DRUGI DOHODAK, UPLAĆENI POREZ I PRIREZ                                              (od red br. 1 do red br. 8)</t>
  </si>
  <si>
    <t>DRŽAVA IZVORA</t>
  </si>
  <si>
    <t>(u kunama i lipama)</t>
  </si>
  <si>
    <t>PRILOG UPO</t>
  </si>
  <si>
    <t xml:space="preserve"> 9.</t>
  </si>
  <si>
    <t xml:space="preserve"> 9.1.</t>
  </si>
  <si>
    <t>IZNOS DIJELA OSOBNOG ODBITKA ZA POREZNOG OBVEZNIKA I UZDRŽAVANE ČLANOVE</t>
  </si>
  <si>
    <t>MJESEC</t>
  </si>
  <si>
    <t>UKUPNI FAKTOR</t>
  </si>
  <si>
    <t>IZNOS        OSOBNOG ODBITKA IZVAN PPDS I DRUGIH PODRUČJA</t>
  </si>
  <si>
    <t>IZNOS OSOBNOG ODBITKA NA PODRUČJIMA POSEBNE DRŽAVNE SKRBI I DRUGIM PODRUČJIMA</t>
  </si>
  <si>
    <t>P1    (3.840,00)</t>
  </si>
  <si>
    <t>P2    (3.200,00)</t>
  </si>
  <si>
    <t>P3, P4    (2.400,00)</t>
  </si>
  <si>
    <t>IZNOS         MJESEČNOG ODBITKA</t>
  </si>
  <si>
    <t>Izvan PPDS i drugih područja</t>
  </si>
  <si>
    <t>Na PPDS                                i drugim područjima</t>
  </si>
  <si>
    <t>P1</t>
  </si>
  <si>
    <t>P2</t>
  </si>
  <si>
    <t>P3 i P4</t>
  </si>
  <si>
    <t>6                           (stup. 2 x 1.800,00)</t>
  </si>
  <si>
    <t>7                           (3 x 3.840,00)</t>
  </si>
  <si>
    <t>8                           (4 x 3.200,00)</t>
  </si>
  <si>
    <t>9                           (5 x 2.400,00)</t>
  </si>
  <si>
    <t>11                           (6+7+8+9+10)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</si>
  <si>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</si>
  <si>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</si>
  <si>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</si>
  <si>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</si>
  <si>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</si>
  <si>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</si>
  <si>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</si>
  <si>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</si>
  <si>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</si>
  <si>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</si>
  <si>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</si>
  <si>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</si>
  <si>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 UKUPNO 9.1.</t>
  </si>
  <si>
    <t xml:space="preserve"> 9.2.      ∙</t>
  </si>
  <si>
    <t xml:space="preserve"> 9.3.</t>
  </si>
  <si>
    <t xml:space="preserve"> 9.4.</t>
  </si>
  <si>
    <t>UTVRĐIVANJE GODIŠNJE POREZNE OSNOVICE</t>
  </si>
  <si>
    <t>9.4.1.</t>
  </si>
  <si>
    <t>9.4.2.</t>
  </si>
  <si>
    <t>UKUPNI GODIŠNJI OSOBNI ODBITAK</t>
  </si>
  <si>
    <t>9.4.3.</t>
  </si>
  <si>
    <t>GODIŠNJA POREZNA OSNOVICA</t>
  </si>
  <si>
    <t>(pod 5.)</t>
  </si>
  <si>
    <t xml:space="preserve">(pod 9.3.) &lt; ili = 9.4.1. </t>
  </si>
  <si>
    <t>(9.4.1.-9.4.2.)</t>
  </si>
  <si>
    <t xml:space="preserve"> 9.5.</t>
  </si>
  <si>
    <t>UTVRĐIVANJE GODIŠNJEG POREZA I PRIREZA</t>
  </si>
  <si>
    <t>9.5.1.</t>
  </si>
  <si>
    <t>9.5.2.</t>
  </si>
  <si>
    <t>9.6.3.</t>
  </si>
  <si>
    <t>9.5.3.</t>
  </si>
  <si>
    <t>UKUPNO GODIŠNJI OSOBNI ODBITAK (9.1.+9.2.)</t>
  </si>
  <si>
    <t>SVEUKUPNI GODIŠNJI DOHODAK</t>
  </si>
  <si>
    <t>(9.4.3.)</t>
  </si>
  <si>
    <t>9.5.4.</t>
  </si>
  <si>
    <t>9.5.5.</t>
  </si>
  <si>
    <t>9.5.7.</t>
  </si>
  <si>
    <t>9.5.8.</t>
  </si>
  <si>
    <t>9.5.9.</t>
  </si>
  <si>
    <t>GODIŠNJI POREZ PO STOPI 25% (9.5.3.x25%)</t>
  </si>
  <si>
    <t>9.5.6.</t>
  </si>
  <si>
    <t xml:space="preserve"> 9.6.</t>
  </si>
  <si>
    <t>UTVRĐIVANJE RAZLIKE POREZA I PRIREZA</t>
  </si>
  <si>
    <t>9.6.1.</t>
  </si>
  <si>
    <t>9.6.2.</t>
  </si>
  <si>
    <t>9.6.4.</t>
  </si>
  <si>
    <t>9.6.5.</t>
  </si>
  <si>
    <t>9.6.6.</t>
  </si>
  <si>
    <t>9.6.7.</t>
  </si>
  <si>
    <t>9.6.8.</t>
  </si>
  <si>
    <t>9.6.9.</t>
  </si>
  <si>
    <t>9.6.10.</t>
  </si>
  <si>
    <t>9.6.11.</t>
  </si>
  <si>
    <t>9.6.12.</t>
  </si>
  <si>
    <t>9.6.13.</t>
  </si>
  <si>
    <t>UKUPNO UMANJENJE POREZA I PRIREZA OD SAMOSTALNE DJELATNOSTI (9.6.2.+9.6.3.+8.6.4.)</t>
  </si>
  <si>
    <t>GODIŠNJA OBVEZA POREZA I PRIREZA (9.6.1.-9.6.5.-9.6.6.)</t>
  </si>
  <si>
    <t>UPLAĆENI PREDUJAM POREZA I PRIREZA U TUZEMSTVU (pod 5.)</t>
  </si>
  <si>
    <t>UPLAĆENI POREZ U INOZEMSTVU (pod 4.7.1.)</t>
  </si>
  <si>
    <t>UPLAĆENI POREZ U INOZEMSTVU KOJI SE MOŽE ODBITI (= ili &lt; 9.6.9.)</t>
  </si>
  <si>
    <t>UKUPNO UPLAĆENI POREZ I PRIREZ (9.6.8.+9.6.10.)</t>
  </si>
  <si>
    <t>RAZLIKA POREZA I PRIREZA ZA UPLATU (9.6.7.-9.6.11.)</t>
  </si>
  <si>
    <t>RAZLIKA POREZA I PRIREZA ZA POVRAT (9.6.11.-9.6.7.)</t>
  </si>
  <si>
    <t xml:space="preserve"> 5.          ∙         ∙</t>
  </si>
  <si>
    <t>UPLAĆENI POREZ I PRIREZ</t>
  </si>
  <si>
    <t>SVEUKUPNO DOHODAK, UPLAĆENI POREZ I PRIREZ                                                                   (u kunama i lipama)                                                                                (4.1.3. + 4.2.3. stup. 7 + 4.3.1. + 4.4.5. + 4.5.1. + 4.6.9. + 4.7.1.)</t>
  </si>
  <si>
    <t>PODACI O OLAKŠICAMA, OSLOBOĐENJIMA I POTICAJIMA</t>
  </si>
  <si>
    <t>OPIS</t>
  </si>
  <si>
    <t>IZNOS                     (u kunama i lipama)</t>
  </si>
  <si>
    <t>NEOPOREZIVI PRIMICI UMJETNIKA (čl. 24. st. 2. Pravilnika)</t>
  </si>
  <si>
    <t>NEOPOREZIVI DIO UMJETNIČKOG HONORARA (čl. 46. st. 5 Pravilnika)</t>
  </si>
  <si>
    <t>POREZNO PRIZNATI IZDACI REPREZENTACIJE (čl. 22. st. 1. t. 1. Zakona)</t>
  </si>
  <si>
    <t>RAZLIKA OSOBNOG ODBITKA (čl. 36. st. 1. i 2. Zakona u odnosu na čl. 54. Zakona)</t>
  </si>
  <si>
    <t>UMANJENJE POREZA ZA OLAKŠICE NA PODRUČJIMA POSEBNE DRŽAVNE SKRBI I DRUGIM PODRUČJIMA (čl. 55. Zakona)</t>
  </si>
  <si>
    <t xml:space="preserve"> 6.</t>
  </si>
  <si>
    <t xml:space="preserve"> 7.</t>
  </si>
  <si>
    <t>POPIS PRILOŽENIH ISPRAVA</t>
  </si>
  <si>
    <t>Nadnevak</t>
  </si>
  <si>
    <t>(potpis poreznog obveznika / opunomoćenika / poreznog savjetnika)</t>
  </si>
  <si>
    <t xml:space="preserve"> 8.</t>
  </si>
  <si>
    <t>NAPOMENE POREZNOG OBVEZNIKA / OPUNOMOĆENIKA / POREZNOG SAVJETNIKA</t>
  </si>
  <si>
    <t>UMANJENJE POREZA ZA OLAKŠICU HRVI (čl. 53. st. 1. Zakona)</t>
  </si>
  <si>
    <t>Zagreb</t>
  </si>
  <si>
    <t>Sisak</t>
  </si>
  <si>
    <t>Osijek</t>
  </si>
  <si>
    <t>Velika Gorica</t>
  </si>
  <si>
    <t>Kravarsko</t>
  </si>
  <si>
    <t>Orle</t>
  </si>
  <si>
    <t>Pokupsko</t>
  </si>
  <si>
    <t>Dugo Selo</t>
  </si>
  <si>
    <t>Brckovljani</t>
  </si>
  <si>
    <t>Rugvica</t>
  </si>
  <si>
    <t>Ivanić Grad</t>
  </si>
  <si>
    <t>Kloštar Ivanić</t>
  </si>
  <si>
    <t>Križ</t>
  </si>
  <si>
    <t>Jastrebarsko</t>
  </si>
  <si>
    <t>Klinča Sela</t>
  </si>
  <si>
    <t>Krašić</t>
  </si>
  <si>
    <t>Pisarovina</t>
  </si>
  <si>
    <t>Žumberak</t>
  </si>
  <si>
    <t>Stupnik</t>
  </si>
  <si>
    <t>Sveti Ivan Zelina</t>
  </si>
  <si>
    <t>Bedenica</t>
  </si>
  <si>
    <t>Vrbovec</t>
  </si>
  <si>
    <t>Dubrava</t>
  </si>
  <si>
    <t>Farkaševac</t>
  </si>
  <si>
    <t>Gradec</t>
  </si>
  <si>
    <t>Preseka</t>
  </si>
  <si>
    <t>Rakovec</t>
  </si>
  <si>
    <t>Zaprešić</t>
  </si>
  <si>
    <t>Bistra</t>
  </si>
  <si>
    <t>Brdovec</t>
  </si>
  <si>
    <t>Dubravica</t>
  </si>
  <si>
    <t>Jakovlje</t>
  </si>
  <si>
    <t>Luka</t>
  </si>
  <si>
    <t>Marija Gorica</t>
  </si>
  <si>
    <t>Pušća</t>
  </si>
  <si>
    <t>Klanjec</t>
  </si>
  <si>
    <t>Pregrada</t>
  </si>
  <si>
    <t>Veliko Trgovišće</t>
  </si>
  <si>
    <t>Zlatar</t>
  </si>
  <si>
    <t>Zlatar Bistrica</t>
  </si>
  <si>
    <t>Hrvatska Kostajnica</t>
  </si>
  <si>
    <t>Majur</t>
  </si>
  <si>
    <t>Kutina</t>
  </si>
  <si>
    <t>Popovača</t>
  </si>
  <si>
    <t>Novska</t>
  </si>
  <si>
    <t>Lipovljani</t>
  </si>
  <si>
    <t>Petrinja</t>
  </si>
  <si>
    <t>Dvor</t>
  </si>
  <si>
    <t>Duga Resa</t>
  </si>
  <si>
    <t>Karlovac</t>
  </si>
  <si>
    <t>Krnjak</t>
  </si>
  <si>
    <t>Ozalj</t>
  </si>
  <si>
    <t>Ribnik</t>
  </si>
  <si>
    <t>Žakanje</t>
  </si>
  <si>
    <t>Slunj</t>
  </si>
  <si>
    <t>Rakovica</t>
  </si>
  <si>
    <t>Vojnić</t>
  </si>
  <si>
    <t>Ivanec</t>
  </si>
  <si>
    <t>Bednja</t>
  </si>
  <si>
    <t>Donja Voća</t>
  </si>
  <si>
    <t>Klenovnik</t>
  </si>
  <si>
    <t>Lepoglava</t>
  </si>
  <si>
    <t>Ludbreg</t>
  </si>
  <si>
    <t>Mali Bukovec</t>
  </si>
  <si>
    <t>Veliki Bukovec</t>
  </si>
  <si>
    <t>Sveti Đurđ</t>
  </si>
  <si>
    <t>Novi Marof</t>
  </si>
  <si>
    <t>Breznica</t>
  </si>
  <si>
    <t>Varaždinske Toplice</t>
  </si>
  <si>
    <t>Visoko</t>
  </si>
  <si>
    <t>Varaždin</t>
  </si>
  <si>
    <t>Beretinec</t>
  </si>
  <si>
    <t>Cestica</t>
  </si>
  <si>
    <t>Sračinec</t>
  </si>
  <si>
    <t>Trnovec Bartolovečki</t>
  </si>
  <si>
    <t>Vidovec</t>
  </si>
  <si>
    <t>Vinica</t>
  </si>
  <si>
    <t>Križevci</t>
  </si>
  <si>
    <t>Bjelovar</t>
  </si>
  <si>
    <t>Kapela</t>
  </si>
  <si>
    <t>Čazma</t>
  </si>
  <si>
    <t>Dežanovac</t>
  </si>
  <si>
    <t>Končanica</t>
  </si>
  <si>
    <t>Garešnica</t>
  </si>
  <si>
    <t>Grubišno Polje</t>
  </si>
  <si>
    <t>Crikvenica</t>
  </si>
  <si>
    <t>Novi Vinodolski</t>
  </si>
  <si>
    <t>Čabar</t>
  </si>
  <si>
    <t>Delnice</t>
  </si>
  <si>
    <t>Fužine</t>
  </si>
  <si>
    <t>Mrkopalj</t>
  </si>
  <si>
    <t>Ravna Gora</t>
  </si>
  <si>
    <t>Opatija</t>
  </si>
  <si>
    <t>Rijeka</t>
  </si>
  <si>
    <t>Kraljevica</t>
  </si>
  <si>
    <t>Vrbovsko</t>
  </si>
  <si>
    <t>Lovinac</t>
  </si>
  <si>
    <t>Donji Lapac</t>
  </si>
  <si>
    <t>Plitvička jezera</t>
  </si>
  <si>
    <t>Udbina</t>
  </si>
  <si>
    <t>Otočac</t>
  </si>
  <si>
    <t>Brinje</t>
  </si>
  <si>
    <t>Vrhovine</t>
  </si>
  <si>
    <t>Virovitica</t>
  </si>
  <si>
    <t>Špišić Bukovica</t>
  </si>
  <si>
    <t>Požega</t>
  </si>
  <si>
    <t>Brestovac</t>
  </si>
  <si>
    <t>Čaglin</t>
  </si>
  <si>
    <t>Jakšić</t>
  </si>
  <si>
    <t>Kaptol</t>
  </si>
  <si>
    <t>Pleternica</t>
  </si>
  <si>
    <t>Nova Gradiška</t>
  </si>
  <si>
    <t>Cernik</t>
  </si>
  <si>
    <t>Davor</t>
  </si>
  <si>
    <t>Nova Kapela</t>
  </si>
  <si>
    <t>Rešetari</t>
  </si>
  <si>
    <t>Staro Petrovo Selo</t>
  </si>
  <si>
    <t>Vrbje</t>
  </si>
  <si>
    <t>Dragalić</t>
  </si>
  <si>
    <t>Gornji Bogićevci</t>
  </si>
  <si>
    <t>Stara Gradiška</t>
  </si>
  <si>
    <t>Slavonski Brod</t>
  </si>
  <si>
    <t>Brodski Stupnik</t>
  </si>
  <si>
    <t>Bukovlje</t>
  </si>
  <si>
    <t>Donji Andrijevci</t>
  </si>
  <si>
    <t>Garčin</t>
  </si>
  <si>
    <t>Podcrkavlje</t>
  </si>
  <si>
    <t>Sibinj</t>
  </si>
  <si>
    <t>Velika Kopanica</t>
  </si>
  <si>
    <t>Benkovac</t>
  </si>
  <si>
    <t>Polača</t>
  </si>
  <si>
    <t>Lišane Ostrovičke</t>
  </si>
  <si>
    <t>Gračac</t>
  </si>
  <si>
    <t>Beli Manastir</t>
  </si>
  <si>
    <t>Bilje</t>
  </si>
  <si>
    <t>Čeminac</t>
  </si>
  <si>
    <t>Darda</t>
  </si>
  <si>
    <t>Draž</t>
  </si>
  <si>
    <t>Jagodnjak</t>
  </si>
  <si>
    <t>Kneževi Vinogradi</t>
  </si>
  <si>
    <t>Petlovac</t>
  </si>
  <si>
    <t>Popovac</t>
  </si>
  <si>
    <t>Donji Miholjac</t>
  </si>
  <si>
    <t>Magadenovac</t>
  </si>
  <si>
    <t>Marijanci</t>
  </si>
  <si>
    <t>Đakovo</t>
  </si>
  <si>
    <t>Našice</t>
  </si>
  <si>
    <t>Feričanci</t>
  </si>
  <si>
    <t>Đurđenovac</t>
  </si>
  <si>
    <t>Podgorač</t>
  </si>
  <si>
    <t>Erdut</t>
  </si>
  <si>
    <t>Antunovac</t>
  </si>
  <si>
    <t>Valpovo</t>
  </si>
  <si>
    <t>Belišće</t>
  </si>
  <si>
    <t>Bizovac</t>
  </si>
  <si>
    <t>Petrijevci</t>
  </si>
  <si>
    <t>Drniš</t>
  </si>
  <si>
    <t>Promina</t>
  </si>
  <si>
    <t>Ružić</t>
  </si>
  <si>
    <t>Unešić</t>
  </si>
  <si>
    <t>Knin</t>
  </si>
  <si>
    <t>Biskupija</t>
  </si>
  <si>
    <t>Civljane</t>
  </si>
  <si>
    <t>Ervenik</t>
  </si>
  <si>
    <t>Kijevo</t>
  </si>
  <si>
    <t>Kistanje</t>
  </si>
  <si>
    <t>Šibenik</t>
  </si>
  <si>
    <t>Bilice</t>
  </si>
  <si>
    <t>Murter</t>
  </si>
  <si>
    <t>Pirovac</t>
  </si>
  <si>
    <t>Primošten</t>
  </si>
  <si>
    <t>Skradin</t>
  </si>
  <si>
    <t>Tisno</t>
  </si>
  <si>
    <t>Vodice</t>
  </si>
  <si>
    <t>Tribunj</t>
  </si>
  <si>
    <t>Vinkovci</t>
  </si>
  <si>
    <t>Andrijaševci</t>
  </si>
  <si>
    <t>Ivankovo</t>
  </si>
  <si>
    <t>Markušica</t>
  </si>
  <si>
    <t>Nuštar</t>
  </si>
  <si>
    <t>Stari Mikanovci</t>
  </si>
  <si>
    <t>Tordinci</t>
  </si>
  <si>
    <t>Borovo</t>
  </si>
  <si>
    <t>Lovas</t>
  </si>
  <si>
    <t>Negoslavci</t>
  </si>
  <si>
    <t>Ilok</t>
  </si>
  <si>
    <t>Županja</t>
  </si>
  <si>
    <t>Bošnjaci</t>
  </si>
  <si>
    <t>Cerna</t>
  </si>
  <si>
    <t>Drenovci</t>
  </si>
  <si>
    <t>Štitar</t>
  </si>
  <si>
    <t>Vrbanja</t>
  </si>
  <si>
    <t>Bol</t>
  </si>
  <si>
    <t>Milna</t>
  </si>
  <si>
    <t>Pučišća</t>
  </si>
  <si>
    <t>Sutivan</t>
  </si>
  <si>
    <t>Jelsa</t>
  </si>
  <si>
    <t>Imotski</t>
  </si>
  <si>
    <t>Cista Provo</t>
  </si>
  <si>
    <t>Lokvičići</t>
  </si>
  <si>
    <t>Podbablje</t>
  </si>
  <si>
    <t>Proložac</t>
  </si>
  <si>
    <t>Runovići</t>
  </si>
  <si>
    <t>Zagvozd</t>
  </si>
  <si>
    <t>Zmijavci</t>
  </si>
  <si>
    <t>Kaštela</t>
  </si>
  <si>
    <t>Makarska</t>
  </si>
  <si>
    <t>Brela</t>
  </si>
  <si>
    <t>Podgora</t>
  </si>
  <si>
    <t>Tučepi</t>
  </si>
  <si>
    <t>Omiš</t>
  </si>
  <si>
    <t>Zadvarje</t>
  </si>
  <si>
    <t>Sinj</t>
  </si>
  <si>
    <t>Dicmo</t>
  </si>
  <si>
    <t>Hrvace</t>
  </si>
  <si>
    <t>Vrlika</t>
  </si>
  <si>
    <t>Solin</t>
  </si>
  <si>
    <t>Dugopolje</t>
  </si>
  <si>
    <t>Muć</t>
  </si>
  <si>
    <t>Split</t>
  </si>
  <si>
    <t>Podstrana</t>
  </si>
  <si>
    <t>Trogir</t>
  </si>
  <si>
    <t>Vis</t>
  </si>
  <si>
    <t>Vrgorac</t>
  </si>
  <si>
    <t>Umag</t>
  </si>
  <si>
    <t>Buje</t>
  </si>
  <si>
    <t>Lanišće</t>
  </si>
  <si>
    <t>Labin</t>
  </si>
  <si>
    <t>Pićan</t>
  </si>
  <si>
    <t>Raša</t>
  </si>
  <si>
    <t>Pazin</t>
  </si>
  <si>
    <t>Cerovlje</t>
  </si>
  <si>
    <t>Gračišće</t>
  </si>
  <si>
    <t>Karojba</t>
  </si>
  <si>
    <t>Lupoglav</t>
  </si>
  <si>
    <t>Motovun</t>
  </si>
  <si>
    <t>Sveti Petar u Šumi</t>
  </si>
  <si>
    <t>Tinjan</t>
  </si>
  <si>
    <t>Kaštelir-Labinci</t>
  </si>
  <si>
    <t>Sveti Lovreč</t>
  </si>
  <si>
    <t>Višnjan</t>
  </si>
  <si>
    <t>Vižinada</t>
  </si>
  <si>
    <t>Pula</t>
  </si>
  <si>
    <t>Barban</t>
  </si>
  <si>
    <t>Fažana</t>
  </si>
  <si>
    <t>Ližnjan</t>
  </si>
  <si>
    <t>Marčana</t>
  </si>
  <si>
    <t>Medulin</t>
  </si>
  <si>
    <t>Svetvinčenat</t>
  </si>
  <si>
    <t>Vodnjan</t>
  </si>
  <si>
    <t>Rovinj</t>
  </si>
  <si>
    <t>Bale</t>
  </si>
  <si>
    <t>Kanfanar</t>
  </si>
  <si>
    <t>Žminj</t>
  </si>
  <si>
    <t>Dubrovnik</t>
  </si>
  <si>
    <t>Dubrovačko primorje</t>
  </si>
  <si>
    <t>Konavle</t>
  </si>
  <si>
    <t>Mljet</t>
  </si>
  <si>
    <t>Župa Dubrovačka</t>
  </si>
  <si>
    <t>Korčula</t>
  </si>
  <si>
    <t>Blato</t>
  </si>
  <si>
    <t>Lumbarda</t>
  </si>
  <si>
    <t>Trpanj</t>
  </si>
  <si>
    <t>Vela Luka</t>
  </si>
  <si>
    <t>Lastovo</t>
  </si>
  <si>
    <t>Metković</t>
  </si>
  <si>
    <t>Čakovec</t>
  </si>
  <si>
    <t>Belica</t>
  </si>
  <si>
    <t>Odaberite mjesto</t>
  </si>
  <si>
    <t>Ostala mjesta</t>
  </si>
  <si>
    <t>-</t>
  </si>
  <si>
    <t xml:space="preserve"> 4.2.6.    ∙               ∙</t>
  </si>
  <si>
    <t xml:space="preserve"> 4.3.1.     ∙</t>
  </si>
  <si>
    <t xml:space="preserve"> 4.4.5.     ∙</t>
  </si>
  <si>
    <t>UKUPNO INOZEMNI DOHODAK I UPLAĆENI POREZ</t>
  </si>
  <si>
    <t>¹ Iznos poreza i prireza za koji se umanjuje godišnja obveza poreza i prireza pod 9.6.1. =[(godišnja obveza poreza i prireza pod 9.6.1.)*(postotak iz 4.2.6. stup. 4. grada Vukovara i prve skupine)]*100%</t>
  </si>
  <si>
    <t>² Iznos poreza i prireza za koji se umanjuje godišnja obveza poreza i prireza pod 9.6.1. =[(godišnja obveza poreza i prireza pod 9.6.1.)*(postotak iz 4.2.6. stup. 4. druge skupine)]*75%</t>
  </si>
  <si>
    <t>³ Iznos poreza i prireza za koji se umanjuje godišnja obveza poreza i prireza pod 9.6.1. =[(godišnja obveza poreza i prireza pod 9.6.1.)*(postotak iz 4.2.6. stup. 4. treće skupine i brdsko-planinska područja)]*25%</t>
  </si>
  <si>
    <t xml:space="preserve">⁴ Iznos poreza i prireza za koji se umanjuje godišnja obveza poreza i prireza pod 9.6.1. =[(godišnja obveza poreza i prireza pod 9.6.1.)*(postotak iz 4.1.4.)]*(postotak invalidnost). Ako se stupanj invalidnosti mijenja tijekom godine, umanjenje godišnje </t>
  </si>
  <si>
    <t>obveze poreza i prireza izračunava se posebno za pojedini stupanj invalidnosti te se dobiveni izbosi zbrajaju i upisuju</t>
  </si>
  <si>
    <t>1</t>
  </si>
  <si>
    <t>2</t>
  </si>
  <si>
    <t>3</t>
  </si>
  <si>
    <t>4</t>
  </si>
  <si>
    <r>
      <t>UMANJENJE ZA OLAKŠICU HRVI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⁴</t>
    </r>
  </si>
  <si>
    <r>
      <t>UMANJENJE POREZA I PRIREZA OD SAMOSTALNE DJELATNOSTI NA PPDS TREĆE SKUPINE I BRDSKO-PLANINSKIM PORDUČJIMA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³</t>
    </r>
  </si>
  <si>
    <r>
      <t>UMANJENJE POREZA I PRIREZA OD SAMOSTALNE DJELATNOSTI NA PPDS DRUGE SKUPINE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²</t>
    </r>
  </si>
  <si>
    <r>
      <t>UMANJENJE POREZA I PRIREZA OD SAMOSTALNE DJELATNOSTI NA PPDS PRVE SKUPINE I GRADA VUKOVARA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¹</t>
    </r>
  </si>
  <si>
    <t>UPUTA ZA POPUNJAVANJE OBRASCA</t>
  </si>
  <si>
    <t>Ostala polja nije moguće mijenjati i izračunavaju se automatski</t>
  </si>
  <si>
    <t>Nakon popunjavanja i ispisa obrasca na papir na prvoj stranici potrebno je olovkom zaokružiti</t>
  </si>
  <si>
    <t>odgovarajuće vrijednosti pod 1.4., 1.5. i 1.7.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</si>
  <si>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</si>
  <si>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</si>
  <si>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</si>
  <si>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</si>
  <si>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</si>
  <si>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DODATNE UPUTE ZA PODNOŠENJE PRIJAVE POREZA NA DOHODAK</t>
  </si>
  <si>
    <t>uputama za ispunjavanje DOH obrasca i podnošenje prijave poreza na dohodak</t>
  </si>
  <si>
    <t>Obrtnici mogu naći dodatne upute koje se njih tiču u prilogu časopisa Računovodstvo, revizija</t>
  </si>
  <si>
    <t>Dobar savjet zlata vrijedi</t>
  </si>
  <si>
    <t>www.rrif.hr</t>
  </si>
  <si>
    <t>Ako već niste naš pretplatnik do časopisa ćete najlakše doći pozivom naše pretplate na broj</t>
  </si>
  <si>
    <t xml:space="preserve">telefona 01/4699-760, ili posjetom Internet  stranice </t>
  </si>
  <si>
    <t>www.rrif.hr/pretplata.html</t>
  </si>
  <si>
    <t>Ova tablica sadrži osam listova i na svakom se nalazi jedna stranica DOH obrasca</t>
  </si>
  <si>
    <t>P3</t>
  </si>
  <si>
    <t>P4</t>
  </si>
  <si>
    <t>I</t>
  </si>
  <si>
    <t>I*</t>
  </si>
  <si>
    <t>DA</t>
  </si>
  <si>
    <t>NE</t>
  </si>
  <si>
    <t>Neka od tih polja imaju padajuće liste pomoću kojih se bira jedna od dopuštenih vrijednosti</t>
  </si>
  <si>
    <t>Stopu prireza upisujete odabirom prebivališta s padajuče liste ili direktno postotak ako ste se selili</t>
  </si>
  <si>
    <t xml:space="preserve">Kako sastaviti DOH obrazac pretplatnici na Internet izdanje časopisa RRiF za fizičke osobe (građane) </t>
  </si>
  <si>
    <t>mogu vidjeti ovdje:</t>
  </si>
  <si>
    <t>a obrtnici i slobodna zanimanja ovdje:</t>
  </si>
  <si>
    <t>http://www.rrif.hr/Prijava_poreza_na_dohodak_gradana_za_2010_-13123C.pdf</t>
  </si>
  <si>
    <t>http://www.rrif.hr/Godisnja_prijava_poreza_na_dohodak_obrtnickih_i_dr-13041C.pdf</t>
  </si>
  <si>
    <t>UPLAĆENI                 POREZ I PRIREZ</t>
  </si>
  <si>
    <t>PODRUČNI URED:</t>
  </si>
  <si>
    <t>ISPOSTAVA:</t>
  </si>
  <si>
    <r>
      <t xml:space="preserve"> 1.5. PPDS I DRUGA PODRUČJA</t>
    </r>
    <r>
      <rPr>
        <b/>
        <sz val="4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¹ (zaokružiti područje):</t>
    </r>
  </si>
  <si>
    <r>
      <t>OZNAKA INVALIDNOSTI</t>
    </r>
    <r>
      <rPr>
        <sz val="4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² (zaokružiti)</t>
    </r>
  </si>
  <si>
    <t>I                    I*</t>
  </si>
  <si>
    <t>Upozorenja, koja se u slučaju neispravnog unosa pokazuju na margini, ne ispisuju se na papir</t>
  </si>
  <si>
    <t>UKUPNI IZNOS             PRIMITKA</t>
  </si>
  <si>
    <t xml:space="preserve"> DRŽAVNE POTPORE ZA NAUKOVANJE ZA OBRTNIČKA ZANIMANJA</t>
  </si>
  <si>
    <t xml:space="preserve"> DRŽAVNE POTPORE ZA OBRAZOVANJE I IZOBRAZBU</t>
  </si>
  <si>
    <t>U našem časopisu Računovodstvo, revizija i financije broj 2/2012 objavljen je članak s detaljnim</t>
  </si>
  <si>
    <t>i financije broj 1/2012</t>
  </si>
  <si>
    <t>Breznički Hum</t>
  </si>
  <si>
    <t>Donji Martijanec</t>
  </si>
  <si>
    <t>Gornji Kneginec</t>
  </si>
  <si>
    <t>Hrašćina</t>
  </si>
  <si>
    <t>Kamanje</t>
  </si>
  <si>
    <t>Konjščina</t>
  </si>
  <si>
    <t>Kostajnica</t>
  </si>
  <si>
    <t>Ljubeščica</t>
  </si>
  <si>
    <t>Opuzen</t>
  </si>
  <si>
    <t>Otok (Dalmatinski)</t>
  </si>
  <si>
    <t>Otok (Vinkovci)</t>
  </si>
  <si>
    <t>Slatina</t>
  </si>
  <si>
    <t>Sveta Nedjelja (Samoborska)</t>
  </si>
  <si>
    <t>Sveta Nedjelja (u Istri)</t>
  </si>
  <si>
    <t xml:space="preserve"> 4.5.1.      .</t>
  </si>
  <si>
    <t>UKUPNO DOHODAK OD OSIGURANJA, UPLAĆENI POREZ I PRIREZ</t>
  </si>
  <si>
    <t>5 (2+4)</t>
  </si>
  <si>
    <t xml:space="preserve"> 4.7.1.       .</t>
  </si>
  <si>
    <t>UPLAĆENI POREZ</t>
  </si>
  <si>
    <t>ZA ISTINITOST I VJERODOSTOJNOST PODATAKA JAMČIM VLASTITIM POTPISOM</t>
  </si>
  <si>
    <t>DIO POREZNE OSNOVICE DO 43.200,00 kn                                                                  ZA PRIMJENU STOPE 12%</t>
  </si>
  <si>
    <t>DIO POREZNE OSNOVICE IZNAD 43.200,00 kn DO 129.600,00 kn                               ZA PRIMJENU STOPE 25% (NA IDUĆIH 86.400,00 kn)</t>
  </si>
  <si>
    <t>DIO POREZNE OSNOVICE IZNAD 129.600,00 kn                                                           ZA PRIMJENU STOPE 40,0%</t>
  </si>
  <si>
    <t>GODIŠNJI POREZ PO STOPI 12% (9.5.2.x12%)</t>
  </si>
  <si>
    <t>GODIŠNJI POREZ PO STOPI 40% (9.5.4.x40%)</t>
  </si>
  <si>
    <t>UKUPNI GODIŠNJI POREZ (9.5.5.+9.5.6.+9.5.7.)</t>
  </si>
  <si>
    <t>GODIŠNJI PRIREZ (9.5.8. x stopa prireza)</t>
  </si>
  <si>
    <t>GODIŠNJA OBVEZA POREZA I PRIREZA (9.5.8.+9.5.9.)</t>
  </si>
  <si>
    <t>IZ MIROVINE</t>
  </si>
  <si>
    <t>OSOBNI ODBITAK UMIROV- LJENIKA      (do 3.200,00)</t>
  </si>
  <si>
    <t>3.2. DANA DAROVANJA</t>
  </si>
  <si>
    <t>3.3. UKUPNO (3.1.+3.2.)</t>
  </si>
  <si>
    <t>IZNOS DIJELA OSOBNOG ODBITKA ZA PLAĆENE DOPRINOSE ZA ZDRAVSTVENO OSIGURANJE U TUZEMSTVU, ZDRAVSTVENE USLUGE, STAMBENE POTREBE I DANA DAROVANJA (pod 3.3.)</t>
  </si>
  <si>
    <t>30-01-14-04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</si>
</sst>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5"/>
      <color indexed="8"/>
      <name val="Arial"/>
      <family val="2"/>
    </font>
    <font>
      <b/>
      <sz val="24"/>
      <color indexed="56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24"/>
      <color indexed="56"/>
      <name val="Arial"/>
      <family val="2"/>
    </font>
    <font>
      <i/>
      <u val="single"/>
      <sz val="24"/>
      <color indexed="5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4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u val="single"/>
      <sz val="11"/>
      <color theme="10"/>
      <name val="Arial"/>
      <family val="2"/>
    </font>
    <font>
      <b/>
      <sz val="24"/>
      <color theme="3"/>
      <name val="Arial"/>
      <family val="2"/>
    </font>
    <font>
      <i/>
      <u val="single"/>
      <sz val="24"/>
      <color theme="3"/>
      <name val="Arial"/>
      <family val="2"/>
    </font>
    <font>
      <i/>
      <sz val="24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/>
      <right/>
      <top/>
      <bottom style="medium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6">
    <xf numFmtId="0" fontId="0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0" fontId="19" fillId="0" borderId="14" xfId="0" applyNumberFormat="1" applyFont="1" applyBorder="1" applyAlignment="1">
      <alignment horizontal="right" vertical="top" wrapText="1"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right" vertical="top" wrapText="1"/>
    </xf>
    <xf numFmtId="49" fontId="68" fillId="0" borderId="11" xfId="0" applyNumberFormat="1" applyFont="1" applyBorder="1" applyAlignment="1" applyProtection="1">
      <alignment horizontal="center" vertical="center" wrapText="1"/>
      <protection hidden="1"/>
    </xf>
    <xf numFmtId="49" fontId="68" fillId="0" borderId="19" xfId="0" applyNumberFormat="1" applyFont="1" applyBorder="1" applyAlignment="1" applyProtection="1">
      <alignment horizontal="center" vertical="center" wrapText="1"/>
      <protection hidden="1"/>
    </xf>
    <xf numFmtId="0" fontId="68" fillId="0" borderId="13" xfId="0" applyFont="1" applyBorder="1" applyAlignment="1" applyProtection="1">
      <alignment horizontal="center" vertical="center"/>
      <protection hidden="1"/>
    </xf>
    <xf numFmtId="0" fontId="68" fillId="0" borderId="14" xfId="0" applyFont="1" applyBorder="1" applyAlignment="1" applyProtection="1">
      <alignment horizontal="center" vertical="center"/>
      <protection hidden="1"/>
    </xf>
    <xf numFmtId="0" fontId="67" fillId="0" borderId="13" xfId="0" applyFont="1" applyBorder="1" applyAlignment="1" applyProtection="1">
      <alignment horizontal="center" vertical="center"/>
      <protection hidden="1"/>
    </xf>
    <xf numFmtId="4" fontId="66" fillId="33" borderId="20" xfId="0" applyNumberFormat="1" applyFont="1" applyFill="1" applyBorder="1" applyAlignment="1" applyProtection="1">
      <alignment vertical="center"/>
      <protection hidden="1"/>
    </xf>
    <xf numFmtId="4" fontId="72" fillId="34" borderId="21" xfId="0" applyNumberFormat="1" applyFont="1" applyFill="1" applyBorder="1" applyAlignment="1" applyProtection="1">
      <alignment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67" fillId="0" borderId="22" xfId="0" applyFont="1" applyBorder="1" applyAlignment="1" applyProtection="1">
      <alignment horizontal="center" vertical="center"/>
      <protection hidden="1"/>
    </xf>
    <xf numFmtId="0" fontId="68" fillId="0" borderId="19" xfId="0" applyFont="1" applyBorder="1" applyAlignment="1" applyProtection="1">
      <alignment horizontal="center" vertical="center"/>
      <protection hidden="1"/>
    </xf>
    <xf numFmtId="0" fontId="68" fillId="0" borderId="23" xfId="0" applyFont="1" applyBorder="1" applyAlignment="1" applyProtection="1">
      <alignment horizontal="center" vertical="center"/>
      <protection hidden="1"/>
    </xf>
    <xf numFmtId="0" fontId="68" fillId="33" borderId="14" xfId="0" applyFont="1" applyFill="1" applyBorder="1" applyAlignment="1" applyProtection="1">
      <alignment horizontal="center" vertical="center"/>
      <protection hidden="1"/>
    </xf>
    <xf numFmtId="0" fontId="68" fillId="0" borderId="17" xfId="0" applyFont="1" applyBorder="1" applyAlignment="1" applyProtection="1">
      <alignment horizontal="center" vertical="center"/>
      <protection hidden="1"/>
    </xf>
    <xf numFmtId="0" fontId="68" fillId="0" borderId="24" xfId="0" applyFont="1" applyBorder="1" applyAlignment="1" applyProtection="1">
      <alignment horizontal="center" vertical="center"/>
      <protection hidden="1"/>
    </xf>
    <xf numFmtId="0" fontId="68" fillId="0" borderId="25" xfId="0" applyFont="1" applyBorder="1" applyAlignment="1" applyProtection="1">
      <alignment horizontal="center" vertical="center"/>
      <protection hidden="1"/>
    </xf>
    <xf numFmtId="0" fontId="68" fillId="33" borderId="15" xfId="0" applyFont="1" applyFill="1" applyBorder="1" applyAlignment="1" applyProtection="1">
      <alignment horizontal="center" vertical="center"/>
      <protection hidden="1"/>
    </xf>
    <xf numFmtId="0" fontId="68" fillId="35" borderId="26" xfId="0" applyFont="1" applyFill="1" applyBorder="1" applyAlignment="1" applyProtection="1">
      <alignment horizontal="center" vertical="center"/>
      <protection hidden="1"/>
    </xf>
    <xf numFmtId="0" fontId="68" fillId="35" borderId="27" xfId="0" applyFont="1" applyFill="1" applyBorder="1" applyAlignment="1" applyProtection="1">
      <alignment horizontal="center" vertical="center"/>
      <protection hidden="1"/>
    </xf>
    <xf numFmtId="0" fontId="68" fillId="35" borderId="28" xfId="0" applyFont="1" applyFill="1" applyBorder="1" applyAlignment="1" applyProtection="1">
      <alignment horizontal="center" vertical="center"/>
      <protection hidden="1"/>
    </xf>
    <xf numFmtId="0" fontId="68" fillId="35" borderId="29" xfId="0" applyFont="1" applyFill="1" applyBorder="1" applyAlignment="1" applyProtection="1">
      <alignment horizontal="center" vertical="center"/>
      <protection hidden="1"/>
    </xf>
    <xf numFmtId="0" fontId="74" fillId="0" borderId="30" xfId="0" applyFont="1" applyBorder="1" applyAlignment="1" applyProtection="1">
      <alignment horizontal="center" vertical="center"/>
      <protection hidden="1"/>
    </xf>
    <xf numFmtId="0" fontId="74" fillId="0" borderId="31" xfId="0" applyFont="1" applyBorder="1" applyAlignment="1" applyProtection="1">
      <alignment horizontal="center" vertical="center"/>
      <protection hidden="1"/>
    </xf>
    <xf numFmtId="0" fontId="75" fillId="0" borderId="32" xfId="0" applyFont="1" applyBorder="1" applyAlignment="1" applyProtection="1">
      <alignment horizontal="center" vertical="center"/>
      <protection hidden="1"/>
    </xf>
    <xf numFmtId="0" fontId="75" fillId="0" borderId="33" xfId="0" applyFont="1" applyBorder="1" applyAlignment="1" applyProtection="1">
      <alignment horizontal="center" vertical="center"/>
      <protection hidden="1"/>
    </xf>
    <xf numFmtId="0" fontId="74" fillId="0" borderId="34" xfId="0" applyFont="1" applyBorder="1" applyAlignment="1" applyProtection="1">
      <alignment horizontal="center" vertical="center"/>
      <protection hidden="1"/>
    </xf>
    <xf numFmtId="0" fontId="75" fillId="0" borderId="23" xfId="0" applyFont="1" applyBorder="1" applyAlignment="1" applyProtection="1">
      <alignment horizontal="center" vertical="center"/>
      <protection hidden="1"/>
    </xf>
    <xf numFmtId="49" fontId="68" fillId="33" borderId="10" xfId="0" applyNumberFormat="1" applyFont="1" applyFill="1" applyBorder="1" applyAlignment="1" applyProtection="1">
      <alignment horizontal="center" vertical="center"/>
      <protection hidden="1"/>
    </xf>
    <xf numFmtId="10" fontId="68" fillId="33" borderId="14" xfId="51" applyNumberFormat="1" applyFont="1" applyFill="1" applyBorder="1" applyAlignment="1" applyProtection="1">
      <alignment horizontal="right" vertical="center"/>
      <protection hidden="1"/>
    </xf>
    <xf numFmtId="49" fontId="68" fillId="33" borderId="18" xfId="0" applyNumberFormat="1" applyFont="1" applyFill="1" applyBorder="1" applyAlignment="1" applyProtection="1">
      <alignment horizontal="center" vertical="center"/>
      <protection hidden="1"/>
    </xf>
    <xf numFmtId="10" fontId="68" fillId="33" borderId="15" xfId="51" applyNumberFormat="1" applyFont="1" applyFill="1" applyBorder="1" applyAlignment="1" applyProtection="1">
      <alignment horizontal="right" vertical="center"/>
      <protection hidden="1"/>
    </xf>
    <xf numFmtId="0" fontId="68" fillId="34" borderId="27" xfId="0" applyFont="1" applyFill="1" applyBorder="1" applyAlignment="1" applyProtection="1">
      <alignment horizontal="center" vertical="center"/>
      <protection hidden="1"/>
    </xf>
    <xf numFmtId="0" fontId="68" fillId="34" borderId="35" xfId="0" applyFont="1" applyFill="1" applyBorder="1" applyAlignment="1" applyProtection="1">
      <alignment horizontal="center" vertical="center"/>
      <protection hidden="1"/>
    </xf>
    <xf numFmtId="0" fontId="68" fillId="35" borderId="36" xfId="0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71" fillId="0" borderId="37" xfId="0" applyFont="1" applyBorder="1" applyAlignment="1" applyProtection="1">
      <alignment vertical="center"/>
      <protection hidden="1"/>
    </xf>
    <xf numFmtId="0" fontId="71" fillId="0" borderId="28" xfId="0" applyFont="1" applyBorder="1" applyAlignment="1" applyProtection="1">
      <alignment vertical="center"/>
      <protection hidden="1"/>
    </xf>
    <xf numFmtId="0" fontId="71" fillId="0" borderId="29" xfId="0" applyFont="1" applyBorder="1" applyAlignment="1" applyProtection="1">
      <alignment vertical="center"/>
      <protection hidden="1"/>
    </xf>
    <xf numFmtId="49" fontId="72" fillId="33" borderId="25" xfId="0" applyNumberFormat="1" applyFont="1" applyFill="1" applyBorder="1" applyAlignment="1" applyProtection="1">
      <alignment vertical="center" wrapText="1"/>
      <protection hidden="1"/>
    </xf>
    <xf numFmtId="0" fontId="71" fillId="0" borderId="27" xfId="0" applyFont="1" applyBorder="1" applyAlignment="1" applyProtection="1">
      <alignment vertical="center"/>
      <protection hidden="1"/>
    </xf>
    <xf numFmtId="0" fontId="69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 horizontal="right" vertical="center"/>
      <protection hidden="1"/>
    </xf>
    <xf numFmtId="49" fontId="68" fillId="0" borderId="10" xfId="0" applyNumberFormat="1" applyFont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49" fontId="68" fillId="0" borderId="14" xfId="0" applyNumberFormat="1" applyFont="1" applyBorder="1" applyAlignment="1" applyProtection="1">
      <alignment horizontal="center" vertical="center" wrapText="1"/>
      <protection hidden="1"/>
    </xf>
    <xf numFmtId="4" fontId="66" fillId="33" borderId="10" xfId="0" applyNumberFormat="1" applyFont="1" applyFill="1" applyBorder="1" applyAlignment="1" applyProtection="1">
      <alignment vertical="center"/>
      <protection hidden="1"/>
    </xf>
    <xf numFmtId="4" fontId="66" fillId="34" borderId="10" xfId="0" applyNumberFormat="1" applyFont="1" applyFill="1" applyBorder="1" applyAlignment="1" applyProtection="1">
      <alignment vertical="center"/>
      <protection hidden="1"/>
    </xf>
    <xf numFmtId="4" fontId="66" fillId="34" borderId="14" xfId="0" applyNumberFormat="1" applyFont="1" applyFill="1" applyBorder="1" applyAlignment="1" applyProtection="1">
      <alignment vertical="center"/>
      <protection hidden="1"/>
    </xf>
    <xf numFmtId="0" fontId="72" fillId="0" borderId="38" xfId="0" applyFont="1" applyBorder="1" applyAlignment="1" applyProtection="1">
      <alignment vertical="center"/>
      <protection hidden="1"/>
    </xf>
    <xf numFmtId="0" fontId="72" fillId="0" borderId="39" xfId="0" applyFont="1" applyBorder="1" applyAlignment="1" applyProtection="1">
      <alignment vertical="center"/>
      <protection hidden="1"/>
    </xf>
    <xf numFmtId="0" fontId="72" fillId="0" borderId="25" xfId="0" applyFont="1" applyBorder="1" applyAlignment="1" applyProtection="1">
      <alignment vertical="center"/>
      <protection hidden="1"/>
    </xf>
    <xf numFmtId="49" fontId="72" fillId="0" borderId="25" xfId="0" applyNumberFormat="1" applyFont="1" applyBorder="1" applyAlignment="1" applyProtection="1">
      <alignment vertical="center" wrapText="1"/>
      <protection hidden="1"/>
    </xf>
    <xf numFmtId="49" fontId="64" fillId="0" borderId="21" xfId="0" applyNumberFormat="1" applyFont="1" applyBorder="1" applyAlignment="1" applyProtection="1">
      <alignment horizontal="center" vertical="center" wrapText="1"/>
      <protection hidden="1"/>
    </xf>
    <xf numFmtId="49" fontId="68" fillId="0" borderId="40" xfId="0" applyNumberFormat="1" applyFont="1" applyBorder="1" applyAlignment="1" applyProtection="1">
      <alignment horizontal="center" vertical="center" wrapText="1"/>
      <protection hidden="1"/>
    </xf>
    <xf numFmtId="49" fontId="67" fillId="0" borderId="23" xfId="0" applyNumberFormat="1" applyFont="1" applyBorder="1" applyAlignment="1" applyProtection="1">
      <alignment horizontal="center" vertical="center" wrapText="1"/>
      <protection hidden="1"/>
    </xf>
    <xf numFmtId="0" fontId="71" fillId="0" borderId="13" xfId="0" applyFont="1" applyBorder="1" applyAlignment="1" applyProtection="1">
      <alignment horizontal="center" vertical="center"/>
      <protection hidden="1"/>
    </xf>
    <xf numFmtId="4" fontId="66" fillId="33" borderId="14" xfId="0" applyNumberFormat="1" applyFont="1" applyFill="1" applyBorder="1" applyAlignment="1" applyProtection="1">
      <alignment vertical="center"/>
      <protection hidden="1"/>
    </xf>
    <xf numFmtId="0" fontId="71" fillId="0" borderId="17" xfId="0" applyFont="1" applyBorder="1" applyAlignment="1" applyProtection="1">
      <alignment horizontal="center" vertical="center"/>
      <protection hidden="1"/>
    </xf>
    <xf numFmtId="4" fontId="66" fillId="33" borderId="15" xfId="0" applyNumberFormat="1" applyFont="1" applyFill="1" applyBorder="1" applyAlignment="1" applyProtection="1">
      <alignment vertical="center"/>
      <protection hidden="1"/>
    </xf>
    <xf numFmtId="0" fontId="67" fillId="0" borderId="41" xfId="0" applyFont="1" applyBorder="1" applyAlignment="1" applyProtection="1">
      <alignment vertical="center"/>
      <protection hidden="1"/>
    </xf>
    <xf numFmtId="0" fontId="77" fillId="0" borderId="0" xfId="0" applyFont="1" applyAlignment="1" applyProtection="1">
      <alignment horizontal="right" vertical="center"/>
      <protection hidden="1"/>
    </xf>
    <xf numFmtId="0" fontId="66" fillId="0" borderId="42" xfId="0" applyFont="1" applyBorder="1" applyAlignment="1" applyProtection="1">
      <alignment vertical="center"/>
      <protection hidden="1"/>
    </xf>
    <xf numFmtId="49" fontId="68" fillId="0" borderId="30" xfId="0" applyNumberFormat="1" applyFont="1" applyBorder="1" applyAlignment="1" applyProtection="1">
      <alignment horizontal="center" vertical="center" wrapText="1"/>
      <protection hidden="1"/>
    </xf>
    <xf numFmtId="49" fontId="68" fillId="0" borderId="31" xfId="0" applyNumberFormat="1" applyFont="1" applyBorder="1" applyAlignment="1" applyProtection="1">
      <alignment horizontal="center" vertical="center" wrapText="1"/>
      <protection hidden="1"/>
    </xf>
    <xf numFmtId="0" fontId="67" fillId="0" borderId="17" xfId="0" applyFont="1" applyBorder="1" applyAlignment="1" applyProtection="1">
      <alignment horizontal="center" vertical="center"/>
      <protection hidden="1"/>
    </xf>
    <xf numFmtId="0" fontId="68" fillId="0" borderId="43" xfId="0" applyFont="1" applyBorder="1" applyAlignment="1" applyProtection="1">
      <alignment horizontal="center" vertical="center"/>
      <protection hidden="1"/>
    </xf>
    <xf numFmtId="0" fontId="68" fillId="0" borderId="30" xfId="0" applyFont="1" applyBorder="1" applyAlignment="1" applyProtection="1">
      <alignment horizontal="center" vertical="center"/>
      <protection hidden="1"/>
    </xf>
    <xf numFmtId="0" fontId="68" fillId="0" borderId="32" xfId="0" applyFont="1" applyBorder="1" applyAlignment="1" applyProtection="1">
      <alignment horizontal="center" vertical="center"/>
      <protection hidden="1"/>
    </xf>
    <xf numFmtId="0" fontId="67" fillId="0" borderId="40" xfId="0" applyFont="1" applyBorder="1" applyAlignment="1" applyProtection="1">
      <alignment horizontal="center" vertical="center"/>
      <protection hidden="1"/>
    </xf>
    <xf numFmtId="4" fontId="66" fillId="33" borderId="44" xfId="0" applyNumberFormat="1" applyFont="1" applyFill="1" applyBorder="1" applyAlignment="1" applyProtection="1">
      <alignment vertical="center"/>
      <protection hidden="1"/>
    </xf>
    <xf numFmtId="4" fontId="66" fillId="34" borderId="21" xfId="0" applyNumberFormat="1" applyFont="1" applyFill="1" applyBorder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67" fillId="0" borderId="31" xfId="0" applyFont="1" applyBorder="1" applyAlignment="1" applyProtection="1">
      <alignment horizontal="center" vertical="center"/>
      <protection hidden="1"/>
    </xf>
    <xf numFmtId="0" fontId="67" fillId="0" borderId="43" xfId="0" applyFont="1" applyBorder="1" applyAlignment="1" applyProtection="1">
      <alignment horizontal="center" vertical="center"/>
      <protection hidden="1"/>
    </xf>
    <xf numFmtId="4" fontId="66" fillId="0" borderId="21" xfId="0" applyNumberFormat="1" applyFont="1" applyBorder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right" vertical="center"/>
      <protection hidden="1"/>
    </xf>
    <xf numFmtId="4" fontId="67" fillId="35" borderId="45" xfId="0" applyNumberFormat="1" applyFont="1" applyFill="1" applyBorder="1" applyAlignment="1" applyProtection="1">
      <alignment vertical="center"/>
      <protection hidden="1"/>
    </xf>
    <xf numFmtId="4" fontId="67" fillId="35" borderId="21" xfId="0" applyNumberFormat="1" applyFont="1" applyFill="1" applyBorder="1" applyAlignment="1" applyProtection="1">
      <alignment vertical="center"/>
      <protection hidden="1"/>
    </xf>
    <xf numFmtId="0" fontId="67" fillId="0" borderId="46" xfId="0" applyFont="1" applyBorder="1" applyAlignment="1" applyProtection="1">
      <alignment vertical="center"/>
      <protection hidden="1"/>
    </xf>
    <xf numFmtId="0" fontId="67" fillId="0" borderId="41" xfId="0" applyFont="1" applyBorder="1" applyAlignment="1" applyProtection="1">
      <alignment horizontal="right" vertical="center"/>
      <protection hidden="1"/>
    </xf>
    <xf numFmtId="0" fontId="67" fillId="0" borderId="0" xfId="0" applyFont="1" applyBorder="1" applyAlignment="1" applyProtection="1">
      <alignment horizontal="right" vertical="center"/>
      <protection hidden="1"/>
    </xf>
    <xf numFmtId="4" fontId="67" fillId="35" borderId="36" xfId="0" applyNumberFormat="1" applyFont="1" applyFill="1" applyBorder="1" applyAlignment="1" applyProtection="1">
      <alignment vertical="center"/>
      <protection hidden="1"/>
    </xf>
    <xf numFmtId="0" fontId="69" fillId="0" borderId="45" xfId="0" applyFont="1" applyBorder="1" applyAlignment="1" applyProtection="1">
      <alignment/>
      <protection hidden="1"/>
    </xf>
    <xf numFmtId="0" fontId="69" fillId="0" borderId="47" xfId="0" applyFont="1" applyBorder="1" applyAlignment="1" applyProtection="1">
      <alignment/>
      <protection hidden="1"/>
    </xf>
    <xf numFmtId="0" fontId="78" fillId="0" borderId="47" xfId="0" applyFont="1" applyBorder="1" applyAlignment="1" applyProtection="1">
      <alignment/>
      <protection hidden="1"/>
    </xf>
    <xf numFmtId="0" fontId="69" fillId="0" borderId="48" xfId="0" applyFont="1" applyBorder="1" applyAlignment="1" applyProtection="1">
      <alignment/>
      <protection hidden="1"/>
    </xf>
    <xf numFmtId="0" fontId="69" fillId="0" borderId="49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69" fillId="0" borderId="50" xfId="0" applyFont="1" applyBorder="1" applyAlignment="1" applyProtection="1">
      <alignment/>
      <protection hidden="1"/>
    </xf>
    <xf numFmtId="0" fontId="69" fillId="0" borderId="26" xfId="0" applyFont="1" applyBorder="1" applyAlignment="1" applyProtection="1">
      <alignment/>
      <protection hidden="1"/>
    </xf>
    <xf numFmtId="0" fontId="69" fillId="0" borderId="41" xfId="0" applyFont="1" applyBorder="1" applyAlignment="1" applyProtection="1">
      <alignment/>
      <protection hidden="1"/>
    </xf>
    <xf numFmtId="0" fontId="78" fillId="0" borderId="41" xfId="0" applyFont="1" applyBorder="1" applyAlignment="1" applyProtection="1">
      <alignment/>
      <protection hidden="1"/>
    </xf>
    <xf numFmtId="0" fontId="69" fillId="0" borderId="51" xfId="0" applyFont="1" applyBorder="1" applyAlignment="1" applyProtection="1">
      <alignment/>
      <protection hidden="1"/>
    </xf>
    <xf numFmtId="164" fontId="66" fillId="33" borderId="10" xfId="60" applyNumberFormat="1" applyFont="1" applyFill="1" applyBorder="1" applyAlignment="1" applyProtection="1">
      <alignment horizontal="right" vertical="center"/>
      <protection hidden="1"/>
    </xf>
    <xf numFmtId="164" fontId="66" fillId="0" borderId="10" xfId="60" applyNumberFormat="1" applyFont="1" applyFill="1" applyBorder="1" applyAlignment="1" applyProtection="1">
      <alignment horizontal="right" vertical="center"/>
      <protection hidden="1"/>
    </xf>
    <xf numFmtId="164" fontId="66" fillId="33" borderId="14" xfId="60" applyNumberFormat="1" applyFont="1" applyFill="1" applyBorder="1" applyAlignment="1" applyProtection="1">
      <alignment horizontal="right" vertical="center"/>
      <protection hidden="1"/>
    </xf>
    <xf numFmtId="164" fontId="66" fillId="33" borderId="32" xfId="60" applyNumberFormat="1" applyFont="1" applyFill="1" applyBorder="1" applyAlignment="1" applyProtection="1">
      <alignment horizontal="right" vertical="center"/>
      <protection hidden="1"/>
    </xf>
    <xf numFmtId="49" fontId="67" fillId="0" borderId="30" xfId="0" applyNumberFormat="1" applyFont="1" applyBorder="1" applyAlignment="1" applyProtection="1">
      <alignment horizontal="center" vertical="center" wrapText="1"/>
      <protection hidden="1"/>
    </xf>
    <xf numFmtId="164" fontId="72" fillId="0" borderId="21" xfId="60" applyNumberFormat="1" applyFont="1" applyFill="1" applyBorder="1" applyAlignment="1" applyProtection="1">
      <alignment horizontal="right" vertical="center"/>
      <protection hidden="1"/>
    </xf>
    <xf numFmtId="49" fontId="68" fillId="0" borderId="40" xfId="0" applyNumberFormat="1" applyFont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4" fontId="66" fillId="33" borderId="10" xfId="0" applyNumberFormat="1" applyFont="1" applyFill="1" applyBorder="1" applyAlignment="1" applyProtection="1">
      <alignment horizontal="right" vertical="center"/>
      <protection hidden="1"/>
    </xf>
    <xf numFmtId="4" fontId="66" fillId="33" borderId="18" xfId="0" applyNumberFormat="1" applyFont="1" applyFill="1" applyBorder="1" applyAlignment="1" applyProtection="1">
      <alignment horizontal="right" vertical="center"/>
      <protection hidden="1"/>
    </xf>
    <xf numFmtId="0" fontId="67" fillId="0" borderId="34" xfId="0" applyFont="1" applyBorder="1" applyAlignment="1" applyProtection="1">
      <alignment horizontal="center" vertical="center"/>
      <protection hidden="1"/>
    </xf>
    <xf numFmtId="10" fontId="72" fillId="33" borderId="52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" fontId="66" fillId="33" borderId="30" xfId="0" applyNumberFormat="1" applyFont="1" applyFill="1" applyBorder="1" applyAlignment="1" applyProtection="1">
      <alignment vertical="center"/>
      <protection hidden="1"/>
    </xf>
    <xf numFmtId="4" fontId="66" fillId="34" borderId="10" xfId="0" applyNumberFormat="1" applyFont="1" applyFill="1" applyBorder="1" applyAlignment="1" applyProtection="1">
      <alignment horizontal="right" vertical="center"/>
      <protection hidden="1"/>
    </xf>
    <xf numFmtId="49" fontId="66" fillId="33" borderId="30" xfId="0" applyNumberFormat="1" applyFont="1" applyFill="1" applyBorder="1" applyAlignment="1" applyProtection="1">
      <alignment horizontal="center" vertical="center"/>
      <protection hidden="1"/>
    </xf>
    <xf numFmtId="4" fontId="66" fillId="33" borderId="32" xfId="0" applyNumberFormat="1" applyFont="1" applyFill="1" applyBorder="1" applyAlignment="1" applyProtection="1">
      <alignment vertical="center"/>
      <protection hidden="1"/>
    </xf>
    <xf numFmtId="0" fontId="68" fillId="0" borderId="22" xfId="0" applyFont="1" applyBorder="1" applyAlignment="1" applyProtection="1">
      <alignment horizontal="center" vertical="center"/>
      <protection hidden="1"/>
    </xf>
    <xf numFmtId="0" fontId="68" fillId="0" borderId="39" xfId="0" applyFont="1" applyBorder="1" applyAlignment="1" applyProtection="1">
      <alignment horizontal="center" vertical="center"/>
      <protection hidden="1"/>
    </xf>
    <xf numFmtId="164" fontId="66" fillId="33" borderId="30" xfId="60" applyNumberFormat="1" applyFont="1" applyFill="1" applyBorder="1" applyAlignment="1" applyProtection="1">
      <alignment horizontal="right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9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right" vertical="center"/>
    </xf>
    <xf numFmtId="0" fontId="69" fillId="0" borderId="56" xfId="0" applyFont="1" applyBorder="1" applyAlignment="1">
      <alignment vertical="center"/>
    </xf>
    <xf numFmtId="0" fontId="69" fillId="0" borderId="57" xfId="0" applyFont="1" applyBorder="1" applyAlignment="1">
      <alignment vertical="center"/>
    </xf>
    <xf numFmtId="4" fontId="66" fillId="33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" fontId="66" fillId="33" borderId="58" xfId="0" applyNumberFormat="1" applyFont="1" applyFill="1" applyBorder="1" applyAlignment="1" applyProtection="1">
      <alignment vertical="center"/>
      <protection hidden="1"/>
    </xf>
    <xf numFmtId="0" fontId="7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49" fontId="68" fillId="33" borderId="39" xfId="0" applyNumberFormat="1" applyFont="1" applyFill="1" applyBorder="1" applyAlignment="1" applyProtection="1">
      <alignment horizontal="center" vertical="center"/>
      <protection hidden="1"/>
    </xf>
    <xf numFmtId="49" fontId="68" fillId="33" borderId="25" xfId="0" applyNumberFormat="1" applyFont="1" applyFill="1" applyBorder="1" applyAlignment="1" applyProtection="1">
      <alignment horizontal="center" vertical="center"/>
      <protection hidden="1"/>
    </xf>
    <xf numFmtId="49" fontId="66" fillId="33" borderId="10" xfId="0" applyNumberFormat="1" applyFont="1" applyFill="1" applyBorder="1" applyAlignment="1" applyProtection="1">
      <alignment horizontal="center" vertical="center"/>
      <protection hidden="1"/>
    </xf>
    <xf numFmtId="49" fontId="66" fillId="33" borderId="1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>
      <alignment/>
    </xf>
    <xf numFmtId="0" fontId="66" fillId="0" borderId="0" xfId="0" applyFont="1" applyAlignment="1" applyProtection="1">
      <alignment/>
      <protection hidden="1"/>
    </xf>
    <xf numFmtId="49" fontId="66" fillId="33" borderId="18" xfId="0" applyNumberFormat="1" applyFont="1" applyFill="1" applyBorder="1" applyAlignment="1" applyProtection="1">
      <alignment horizontal="center" vertical="center"/>
      <protection hidden="1"/>
    </xf>
    <xf numFmtId="4" fontId="66" fillId="33" borderId="18" xfId="0" applyNumberFormat="1" applyFont="1" applyFill="1" applyBorder="1" applyAlignment="1" applyProtection="1">
      <alignment vertical="center"/>
      <protection hidden="1"/>
    </xf>
    <xf numFmtId="0" fontId="81" fillId="0" borderId="0" xfId="0" applyFont="1" applyAlignment="1">
      <alignment/>
    </xf>
    <xf numFmtId="0" fontId="81" fillId="0" borderId="0" xfId="0" applyFont="1" applyAlignment="1" applyProtection="1">
      <alignment/>
      <protection hidden="1"/>
    </xf>
    <xf numFmtId="0" fontId="67" fillId="0" borderId="34" xfId="0" applyFont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0" fontId="72" fillId="35" borderId="46" xfId="0" applyFont="1" applyFill="1" applyBorder="1" applyAlignment="1" applyProtection="1">
      <alignment vertical="center"/>
      <protection hidden="1"/>
    </xf>
    <xf numFmtId="0" fontId="82" fillId="35" borderId="42" xfId="0" applyFont="1" applyFill="1" applyBorder="1" applyAlignment="1" applyProtection="1">
      <alignment horizontal="right" vertical="center"/>
      <protection hidden="1"/>
    </xf>
    <xf numFmtId="0" fontId="80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49" fontId="68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66" fillId="0" borderId="0" xfId="0" applyFont="1" applyAlignment="1">
      <alignment/>
    </xf>
    <xf numFmtId="0" fontId="72" fillId="0" borderId="0" xfId="0" applyFont="1" applyAlignment="1">
      <alignment vertical="center"/>
    </xf>
    <xf numFmtId="0" fontId="69" fillId="0" borderId="0" xfId="0" applyFont="1" applyAlignment="1">
      <alignment/>
    </xf>
    <xf numFmtId="0" fontId="66" fillId="0" borderId="0" xfId="0" applyFont="1" applyBorder="1" applyAlignment="1">
      <alignment vertical="center"/>
    </xf>
    <xf numFmtId="49" fontId="83" fillId="0" borderId="0" xfId="0" applyNumberFormat="1" applyFont="1" applyAlignment="1" applyProtection="1">
      <alignment horizontal="right" vertical="center" wrapText="1"/>
      <protection hidden="1"/>
    </xf>
    <xf numFmtId="4" fontId="66" fillId="33" borderId="10" xfId="0" applyNumberFormat="1" applyFont="1" applyFill="1" applyBorder="1" applyAlignment="1" applyProtection="1">
      <alignment horizontal="right" vertical="center"/>
      <protection hidden="1"/>
    </xf>
    <xf numFmtId="4" fontId="66" fillId="33" borderId="18" xfId="0" applyNumberFormat="1" applyFont="1" applyFill="1" applyBorder="1" applyAlignment="1" applyProtection="1">
      <alignment horizontal="right" vertical="center"/>
      <protection hidden="1"/>
    </xf>
    <xf numFmtId="0" fontId="68" fillId="0" borderId="22" xfId="0" applyFont="1" applyBorder="1" applyAlignment="1" applyProtection="1">
      <alignment horizontal="center" vertical="center"/>
      <protection hidden="1"/>
    </xf>
    <xf numFmtId="49" fontId="67" fillId="0" borderId="31" xfId="0" applyNumberFormat="1" applyFont="1" applyBorder="1" applyAlignment="1" applyProtection="1">
      <alignment horizontal="center" vertical="center" wrapText="1"/>
      <protection hidden="1"/>
    </xf>
    <xf numFmtId="49" fontId="67" fillId="0" borderId="34" xfId="0" applyNumberFormat="1" applyFont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4" fontId="66" fillId="33" borderId="22" xfId="0" applyNumberFormat="1" applyFont="1" applyFill="1" applyBorder="1" applyAlignment="1" applyProtection="1">
      <alignment horizontal="right" vertical="center"/>
      <protection hidden="1"/>
    </xf>
    <xf numFmtId="49" fontId="68" fillId="0" borderId="59" xfId="0" applyNumberFormat="1" applyFont="1" applyBorder="1" applyAlignment="1" applyProtection="1">
      <alignment horizontal="center" vertical="center" wrapText="1"/>
      <protection hidden="1"/>
    </xf>
    <xf numFmtId="4" fontId="66" fillId="35" borderId="22" xfId="0" applyNumberFormat="1" applyFont="1" applyFill="1" applyBorder="1" applyAlignment="1" applyProtection="1">
      <alignment horizontal="center" vertical="center"/>
      <protection hidden="1"/>
    </xf>
    <xf numFmtId="4" fontId="66" fillId="35" borderId="24" xfId="0" applyNumberFormat="1" applyFont="1" applyFill="1" applyBorder="1" applyAlignment="1" applyProtection="1">
      <alignment horizontal="center" vertical="center"/>
      <protection hidden="1"/>
    </xf>
    <xf numFmtId="0" fontId="72" fillId="0" borderId="39" xfId="0" applyFont="1" applyBorder="1" applyAlignment="1" applyProtection="1">
      <alignment horizontal="left" vertical="center"/>
      <protection hidden="1"/>
    </xf>
    <xf numFmtId="0" fontId="72" fillId="0" borderId="25" xfId="0" applyFont="1" applyBorder="1" applyAlignment="1" applyProtection="1">
      <alignment horizontal="left" vertical="center"/>
      <protection hidden="1"/>
    </xf>
    <xf numFmtId="49" fontId="68" fillId="33" borderId="30" xfId="0" applyNumberFormat="1" applyFont="1" applyFill="1" applyBorder="1" applyAlignment="1" applyProtection="1">
      <alignment horizontal="center" vertical="center"/>
      <protection hidden="1"/>
    </xf>
    <xf numFmtId="0" fontId="66" fillId="0" borderId="46" xfId="0" applyFont="1" applyBorder="1" applyAlignment="1" applyProtection="1">
      <alignment vertical="center"/>
      <protection hidden="1"/>
    </xf>
    <xf numFmtId="10" fontId="68" fillId="33" borderId="22" xfId="51" applyNumberFormat="1" applyFont="1" applyFill="1" applyBorder="1" applyAlignment="1" applyProtection="1">
      <alignment horizontal="center" vertical="center"/>
      <protection hidden="1"/>
    </xf>
    <xf numFmtId="10" fontId="68" fillId="33" borderId="39" xfId="51" applyNumberFormat="1" applyFont="1" applyFill="1" applyBorder="1" applyAlignment="1" applyProtection="1">
      <alignment horizontal="center" vertical="center"/>
      <protection hidden="1"/>
    </xf>
    <xf numFmtId="10" fontId="68" fillId="33" borderId="20" xfId="51" applyNumberFormat="1" applyFont="1" applyFill="1" applyBorder="1" applyAlignment="1" applyProtection="1">
      <alignment horizontal="center" vertical="center"/>
      <protection hidden="1"/>
    </xf>
    <xf numFmtId="49" fontId="68" fillId="33" borderId="22" xfId="0" applyNumberFormat="1" applyFont="1" applyFill="1" applyBorder="1" applyAlignment="1" applyProtection="1">
      <alignment horizontal="left" vertical="center"/>
      <protection hidden="1"/>
    </xf>
    <xf numFmtId="49" fontId="68" fillId="33" borderId="39" xfId="0" applyNumberFormat="1" applyFont="1" applyFill="1" applyBorder="1" applyAlignment="1" applyProtection="1">
      <alignment horizontal="left" vertical="center"/>
      <protection hidden="1"/>
    </xf>
    <xf numFmtId="49" fontId="68" fillId="33" borderId="60" xfId="0" applyNumberFormat="1" applyFont="1" applyFill="1" applyBorder="1" applyAlignment="1" applyProtection="1">
      <alignment horizontal="left" vertical="center"/>
      <protection hidden="1"/>
    </xf>
    <xf numFmtId="49" fontId="68" fillId="33" borderId="24" xfId="0" applyNumberFormat="1" applyFont="1" applyFill="1" applyBorder="1" applyAlignment="1" applyProtection="1">
      <alignment horizontal="left" vertical="center"/>
      <protection hidden="1"/>
    </xf>
    <xf numFmtId="49" fontId="68" fillId="33" borderId="25" xfId="0" applyNumberFormat="1" applyFont="1" applyFill="1" applyBorder="1" applyAlignment="1" applyProtection="1">
      <alignment horizontal="left" vertical="center"/>
      <protection hidden="1"/>
    </xf>
    <xf numFmtId="49" fontId="68" fillId="33" borderId="52" xfId="0" applyNumberFormat="1" applyFont="1" applyFill="1" applyBorder="1" applyAlignment="1" applyProtection="1">
      <alignment horizontal="left" vertical="center"/>
      <protection hidden="1"/>
    </xf>
    <xf numFmtId="49" fontId="68" fillId="33" borderId="22" xfId="0" applyNumberFormat="1" applyFont="1" applyFill="1" applyBorder="1" applyAlignment="1" applyProtection="1">
      <alignment horizontal="center" vertical="center"/>
      <protection hidden="1"/>
    </xf>
    <xf numFmtId="49" fontId="68" fillId="33" borderId="39" xfId="0" applyNumberFormat="1" applyFont="1" applyFill="1" applyBorder="1" applyAlignment="1" applyProtection="1">
      <alignment horizontal="center" vertical="center"/>
      <protection hidden="1"/>
    </xf>
    <xf numFmtId="49" fontId="68" fillId="33" borderId="60" xfId="0" applyNumberFormat="1" applyFont="1" applyFill="1" applyBorder="1" applyAlignment="1" applyProtection="1">
      <alignment horizontal="center" vertical="center"/>
      <protection hidden="1"/>
    </xf>
    <xf numFmtId="49" fontId="71" fillId="33" borderId="22" xfId="0" applyNumberFormat="1" applyFont="1" applyFill="1" applyBorder="1" applyAlignment="1" applyProtection="1">
      <alignment horizontal="left" vertical="center"/>
      <protection hidden="1"/>
    </xf>
    <xf numFmtId="49" fontId="71" fillId="33" borderId="39" xfId="0" applyNumberFormat="1" applyFont="1" applyFill="1" applyBorder="1" applyAlignment="1" applyProtection="1">
      <alignment horizontal="left" vertical="center"/>
      <protection hidden="1"/>
    </xf>
    <xf numFmtId="49" fontId="71" fillId="33" borderId="20" xfId="0" applyNumberFormat="1" applyFont="1" applyFill="1" applyBorder="1" applyAlignment="1" applyProtection="1">
      <alignment horizontal="left" vertical="center"/>
      <protection hidden="1"/>
    </xf>
    <xf numFmtId="49" fontId="68" fillId="33" borderId="61" xfId="0" applyNumberFormat="1" applyFont="1" applyFill="1" applyBorder="1" applyAlignment="1" applyProtection="1">
      <alignment horizontal="left" vertical="center"/>
      <protection hidden="1"/>
    </xf>
    <xf numFmtId="49" fontId="68" fillId="33" borderId="62" xfId="0" applyNumberFormat="1" applyFont="1" applyFill="1" applyBorder="1" applyAlignment="1" applyProtection="1">
      <alignment horizontal="left" vertical="center"/>
      <protection hidden="1"/>
    </xf>
    <xf numFmtId="49" fontId="68" fillId="33" borderId="38" xfId="0" applyNumberFormat="1" applyFont="1" applyFill="1" applyBorder="1" applyAlignment="1" applyProtection="1">
      <alignment horizontal="left" vertical="center"/>
      <protection hidden="1"/>
    </xf>
    <xf numFmtId="49" fontId="68" fillId="33" borderId="44" xfId="0" applyNumberFormat="1" applyFont="1" applyFill="1" applyBorder="1" applyAlignment="1" applyProtection="1">
      <alignment horizontal="left" vertical="center"/>
      <protection hidden="1"/>
    </xf>
    <xf numFmtId="49" fontId="68" fillId="33" borderId="24" xfId="0" applyNumberFormat="1" applyFont="1" applyFill="1" applyBorder="1" applyAlignment="1" applyProtection="1">
      <alignment horizontal="center" vertical="center"/>
      <protection hidden="1"/>
    </xf>
    <xf numFmtId="49" fontId="68" fillId="33" borderId="25" xfId="0" applyNumberFormat="1" applyFont="1" applyFill="1" applyBorder="1" applyAlignment="1" applyProtection="1">
      <alignment horizontal="center" vertical="center"/>
      <protection hidden="1"/>
    </xf>
    <xf numFmtId="49" fontId="68" fillId="33" borderId="52" xfId="0" applyNumberFormat="1" applyFont="1" applyFill="1" applyBorder="1" applyAlignment="1" applyProtection="1">
      <alignment horizontal="center" vertical="center"/>
      <protection hidden="1"/>
    </xf>
    <xf numFmtId="49" fontId="68" fillId="0" borderId="30" xfId="0" applyNumberFormat="1" applyFont="1" applyBorder="1" applyAlignment="1" applyProtection="1">
      <alignment horizontal="center" vertical="center" wrapText="1"/>
      <protection hidden="1"/>
    </xf>
    <xf numFmtId="49" fontId="68" fillId="0" borderId="31" xfId="0" applyNumberFormat="1" applyFont="1" applyBorder="1" applyAlignment="1" applyProtection="1">
      <alignment horizontal="center" vertical="center" wrapText="1"/>
      <protection hidden="1"/>
    </xf>
    <xf numFmtId="49" fontId="68" fillId="0" borderId="34" xfId="0" applyNumberFormat="1" applyFont="1" applyBorder="1" applyAlignment="1" applyProtection="1">
      <alignment horizontal="center" vertical="center" wrapText="1"/>
      <protection hidden="1"/>
    </xf>
    <xf numFmtId="49" fontId="6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68" fillId="33" borderId="60" xfId="0" applyNumberFormat="1" applyFont="1" applyFill="1" applyBorder="1" applyAlignment="1" applyProtection="1">
      <alignment horizontal="center" vertical="center" wrapText="1"/>
      <protection hidden="1"/>
    </xf>
    <xf numFmtId="4" fontId="67" fillId="33" borderId="63" xfId="0" applyNumberFormat="1" applyFont="1" applyFill="1" applyBorder="1" applyAlignment="1" applyProtection="1">
      <alignment horizontal="right" vertical="center"/>
      <protection hidden="1"/>
    </xf>
    <xf numFmtId="4" fontId="67" fillId="33" borderId="64" xfId="0" applyNumberFormat="1" applyFont="1" applyFill="1" applyBorder="1" applyAlignment="1" applyProtection="1">
      <alignment horizontal="right" vertical="center"/>
      <protection hidden="1"/>
    </xf>
    <xf numFmtId="4" fontId="67" fillId="33" borderId="58" xfId="0" applyNumberFormat="1" applyFont="1" applyFill="1" applyBorder="1" applyAlignment="1" applyProtection="1">
      <alignment horizontal="right" vertical="center"/>
      <protection hidden="1"/>
    </xf>
    <xf numFmtId="4" fontId="67" fillId="34" borderId="36" xfId="0" applyNumberFormat="1" applyFont="1" applyFill="1" applyBorder="1" applyAlignment="1" applyProtection="1">
      <alignment horizontal="right" vertical="center"/>
      <protection hidden="1"/>
    </xf>
    <xf numFmtId="4" fontId="67" fillId="34" borderId="46" xfId="0" applyNumberFormat="1" applyFont="1" applyFill="1" applyBorder="1" applyAlignment="1" applyProtection="1">
      <alignment horizontal="right" vertical="center"/>
      <protection hidden="1"/>
    </xf>
    <xf numFmtId="4" fontId="67" fillId="34" borderId="42" xfId="0" applyNumberFormat="1" applyFont="1" applyFill="1" applyBorder="1" applyAlignment="1" applyProtection="1">
      <alignment horizontal="right" vertical="center"/>
      <protection hidden="1"/>
    </xf>
    <xf numFmtId="0" fontId="84" fillId="34" borderId="38" xfId="0" applyFont="1" applyFill="1" applyBorder="1" applyAlignment="1" applyProtection="1">
      <alignment horizontal="left" vertical="center"/>
      <protection hidden="1"/>
    </xf>
    <xf numFmtId="0" fontId="84" fillId="34" borderId="65" xfId="0" applyFont="1" applyFill="1" applyBorder="1" applyAlignment="1" applyProtection="1">
      <alignment horizontal="left" vertical="center"/>
      <protection hidden="1"/>
    </xf>
    <xf numFmtId="0" fontId="84" fillId="34" borderId="64" xfId="0" applyFont="1" applyFill="1" applyBorder="1" applyAlignment="1" applyProtection="1">
      <alignment horizontal="left" vertical="center"/>
      <protection hidden="1"/>
    </xf>
    <xf numFmtId="0" fontId="84" fillId="34" borderId="66" xfId="0" applyFont="1" applyFill="1" applyBorder="1" applyAlignment="1" applyProtection="1">
      <alignment horizontal="left" vertical="center"/>
      <protection hidden="1"/>
    </xf>
    <xf numFmtId="49" fontId="68" fillId="33" borderId="24" xfId="0" applyNumberFormat="1" applyFont="1" applyFill="1" applyBorder="1" applyAlignment="1" applyProtection="1">
      <alignment horizontal="center" vertical="center" wrapText="1"/>
      <protection hidden="1"/>
    </xf>
    <xf numFmtId="49" fontId="68" fillId="33" borderId="52" xfId="0" applyNumberFormat="1" applyFont="1" applyFill="1" applyBorder="1" applyAlignment="1" applyProtection="1">
      <alignment horizontal="center" vertical="center" wrapText="1"/>
      <protection hidden="1"/>
    </xf>
    <xf numFmtId="4" fontId="67" fillId="33" borderId="62" xfId="0" applyNumberFormat="1" applyFont="1" applyFill="1" applyBorder="1" applyAlignment="1" applyProtection="1">
      <alignment horizontal="right" vertical="center"/>
      <protection hidden="1"/>
    </xf>
    <xf numFmtId="4" fontId="67" fillId="33" borderId="38" xfId="0" applyNumberFormat="1" applyFont="1" applyFill="1" applyBorder="1" applyAlignment="1" applyProtection="1">
      <alignment horizontal="right" vertical="center"/>
      <protection hidden="1"/>
    </xf>
    <xf numFmtId="4" fontId="67" fillId="33" borderId="44" xfId="0" applyNumberFormat="1" applyFont="1" applyFill="1" applyBorder="1" applyAlignment="1" applyProtection="1">
      <alignment horizontal="right" vertical="center"/>
      <protection hidden="1"/>
    </xf>
    <xf numFmtId="0" fontId="85" fillId="36" borderId="36" xfId="0" applyFont="1" applyFill="1" applyBorder="1" applyAlignment="1" applyProtection="1">
      <alignment horizontal="left" vertical="center"/>
      <protection hidden="1"/>
    </xf>
    <xf numFmtId="0" fontId="85" fillId="36" borderId="46" xfId="0" applyFont="1" applyFill="1" applyBorder="1" applyAlignment="1" applyProtection="1">
      <alignment horizontal="left" vertical="center"/>
      <protection hidden="1"/>
    </xf>
    <xf numFmtId="0" fontId="85" fillId="36" borderId="42" xfId="0" applyFont="1" applyFill="1" applyBorder="1" applyAlignment="1" applyProtection="1">
      <alignment horizontal="left" vertical="center"/>
      <protection hidden="1"/>
    </xf>
    <xf numFmtId="0" fontId="68" fillId="0" borderId="67" xfId="0" applyFont="1" applyBorder="1" applyAlignment="1" applyProtection="1">
      <alignment horizontal="center" vertical="center"/>
      <protection hidden="1"/>
    </xf>
    <xf numFmtId="0" fontId="68" fillId="0" borderId="47" xfId="0" applyFont="1" applyBorder="1" applyAlignment="1" applyProtection="1">
      <alignment horizontal="center" vertical="center"/>
      <protection hidden="1"/>
    </xf>
    <xf numFmtId="0" fontId="68" fillId="0" borderId="68" xfId="0" applyFont="1" applyBorder="1" applyAlignment="1" applyProtection="1">
      <alignment horizontal="center" vertical="center"/>
      <protection hidden="1"/>
    </xf>
    <xf numFmtId="0" fontId="68" fillId="0" borderId="62" xfId="0" applyFont="1" applyBorder="1" applyAlignment="1" applyProtection="1">
      <alignment horizontal="center" vertical="center"/>
      <protection hidden="1"/>
    </xf>
    <xf numFmtId="0" fontId="68" fillId="0" borderId="38" xfId="0" applyFont="1" applyBorder="1" applyAlignment="1" applyProtection="1">
      <alignment horizontal="center" vertical="center"/>
      <protection hidden="1"/>
    </xf>
    <xf numFmtId="0" fontId="68" fillId="0" borderId="65" xfId="0" applyFont="1" applyBorder="1" applyAlignment="1" applyProtection="1">
      <alignment horizontal="center" vertical="center"/>
      <protection hidden="1"/>
    </xf>
    <xf numFmtId="0" fontId="84" fillId="35" borderId="38" xfId="0" applyFont="1" applyFill="1" applyBorder="1" applyAlignment="1" applyProtection="1">
      <alignment horizontal="left" vertical="center"/>
      <protection hidden="1"/>
    </xf>
    <xf numFmtId="0" fontId="84" fillId="35" borderId="65" xfId="0" applyFont="1" applyFill="1" applyBorder="1" applyAlignment="1" applyProtection="1">
      <alignment horizontal="left" vertical="center"/>
      <protection hidden="1"/>
    </xf>
    <xf numFmtId="0" fontId="84" fillId="35" borderId="39" xfId="0" applyFont="1" applyFill="1" applyBorder="1" applyAlignment="1" applyProtection="1">
      <alignment horizontal="left" vertical="center"/>
      <protection hidden="1"/>
    </xf>
    <xf numFmtId="0" fontId="84" fillId="35" borderId="60" xfId="0" applyFont="1" applyFill="1" applyBorder="1" applyAlignment="1" applyProtection="1">
      <alignment horizontal="left" vertical="center"/>
      <protection hidden="1"/>
    </xf>
    <xf numFmtId="0" fontId="84" fillId="35" borderId="25" xfId="0" applyFont="1" applyFill="1" applyBorder="1" applyAlignment="1" applyProtection="1">
      <alignment horizontal="left" vertical="center"/>
      <protection hidden="1"/>
    </xf>
    <xf numFmtId="0" fontId="84" fillId="35" borderId="52" xfId="0" applyFont="1" applyFill="1" applyBorder="1" applyAlignment="1" applyProtection="1">
      <alignment horizontal="left" vertical="center"/>
      <protection hidden="1"/>
    </xf>
    <xf numFmtId="0" fontId="71" fillId="35" borderId="36" xfId="0" applyFont="1" applyFill="1" applyBorder="1" applyAlignment="1" applyProtection="1">
      <alignment horizontal="left" vertical="center"/>
      <protection hidden="1"/>
    </xf>
    <xf numFmtId="0" fontId="71" fillId="35" borderId="46" xfId="0" applyFont="1" applyFill="1" applyBorder="1" applyAlignment="1" applyProtection="1">
      <alignment horizontal="left" vertical="center"/>
      <protection hidden="1"/>
    </xf>
    <xf numFmtId="0" fontId="71" fillId="35" borderId="42" xfId="0" applyFont="1" applyFill="1" applyBorder="1" applyAlignment="1" applyProtection="1">
      <alignment horizontal="left" vertical="center"/>
      <protection hidden="1"/>
    </xf>
    <xf numFmtId="0" fontId="68" fillId="0" borderId="48" xfId="0" applyFont="1" applyBorder="1" applyAlignment="1" applyProtection="1">
      <alignment horizontal="center" vertical="center"/>
      <protection hidden="1"/>
    </xf>
    <xf numFmtId="0" fontId="68" fillId="0" borderId="22" xfId="0" applyFont="1" applyBorder="1" applyAlignment="1" applyProtection="1">
      <alignment horizontal="center" vertical="center"/>
      <protection hidden="1"/>
    </xf>
    <xf numFmtId="0" fontId="68" fillId="0" borderId="39" xfId="0" applyFont="1" applyBorder="1" applyAlignment="1" applyProtection="1">
      <alignment horizontal="center" vertical="center"/>
      <protection hidden="1"/>
    </xf>
    <xf numFmtId="0" fontId="68" fillId="0" borderId="20" xfId="0" applyFont="1" applyBorder="1" applyAlignment="1" applyProtection="1">
      <alignment horizontal="center" vertical="center"/>
      <protection hidden="1"/>
    </xf>
    <xf numFmtId="0" fontId="68" fillId="0" borderId="69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68" fillId="0" borderId="70" xfId="0" applyFont="1" applyBorder="1" applyAlignment="1" applyProtection="1">
      <alignment horizontal="center" vertical="center"/>
      <protection hidden="1"/>
    </xf>
    <xf numFmtId="0" fontId="71" fillId="35" borderId="28" xfId="0" applyFont="1" applyFill="1" applyBorder="1" applyAlignment="1" applyProtection="1">
      <alignment horizontal="left" vertical="center"/>
      <protection hidden="1"/>
    </xf>
    <xf numFmtId="0" fontId="71" fillId="35" borderId="39" xfId="0" applyFont="1" applyFill="1" applyBorder="1" applyAlignment="1" applyProtection="1">
      <alignment horizontal="left" vertical="center"/>
      <protection hidden="1"/>
    </xf>
    <xf numFmtId="0" fontId="71" fillId="35" borderId="60" xfId="0" applyFont="1" applyFill="1" applyBorder="1" applyAlignment="1" applyProtection="1">
      <alignment horizontal="left" vertical="center"/>
      <protection hidden="1"/>
    </xf>
    <xf numFmtId="49" fontId="68" fillId="33" borderId="20" xfId="0" applyNumberFormat="1" applyFont="1" applyFill="1" applyBorder="1" applyAlignment="1" applyProtection="1">
      <alignment horizontal="left" vertical="center"/>
      <protection hidden="1"/>
    </xf>
    <xf numFmtId="0" fontId="85" fillId="36" borderId="45" xfId="0" applyFont="1" applyFill="1" applyBorder="1" applyAlignment="1" applyProtection="1">
      <alignment horizontal="left" vertical="center"/>
      <protection hidden="1"/>
    </xf>
    <xf numFmtId="0" fontId="85" fillId="36" borderId="47" xfId="0" applyFont="1" applyFill="1" applyBorder="1" applyAlignment="1" applyProtection="1">
      <alignment horizontal="left" vertical="center"/>
      <protection hidden="1"/>
    </xf>
    <xf numFmtId="0" fontId="85" fillId="36" borderId="48" xfId="0" applyFont="1" applyFill="1" applyBorder="1" applyAlignment="1" applyProtection="1">
      <alignment horizontal="left" vertical="center"/>
      <protection hidden="1"/>
    </xf>
    <xf numFmtId="0" fontId="68" fillId="0" borderId="44" xfId="0" applyFont="1" applyBorder="1" applyAlignment="1" applyProtection="1">
      <alignment horizontal="center" vertical="center"/>
      <protection hidden="1"/>
    </xf>
    <xf numFmtId="0" fontId="72" fillId="33" borderId="22" xfId="0" applyFont="1" applyFill="1" applyBorder="1" applyAlignment="1" applyProtection="1">
      <alignment horizontal="center" vertical="center"/>
      <protection hidden="1"/>
    </xf>
    <xf numFmtId="0" fontId="72" fillId="33" borderId="39" xfId="0" applyFont="1" applyFill="1" applyBorder="1" applyAlignment="1" applyProtection="1">
      <alignment horizontal="center" vertical="center"/>
      <protection hidden="1"/>
    </xf>
    <xf numFmtId="0" fontId="72" fillId="33" borderId="60" xfId="0" applyFont="1" applyFill="1" applyBorder="1" applyAlignment="1" applyProtection="1">
      <alignment horizontal="center" vertical="center"/>
      <protection hidden="1"/>
    </xf>
    <xf numFmtId="0" fontId="72" fillId="0" borderId="36" xfId="0" applyFont="1" applyBorder="1" applyAlignment="1" applyProtection="1">
      <alignment horizontal="center" vertical="center"/>
      <protection hidden="1"/>
    </xf>
    <xf numFmtId="0" fontId="72" fillId="0" borderId="42" xfId="0" applyFont="1" applyBorder="1" applyAlignment="1" applyProtection="1">
      <alignment horizontal="center" vertical="center"/>
      <protection hidden="1"/>
    </xf>
    <xf numFmtId="49" fontId="71" fillId="33" borderId="0" xfId="0" applyNumberFormat="1" applyFont="1" applyFill="1" applyBorder="1" applyAlignment="1" applyProtection="1">
      <alignment horizontal="center" vertical="center"/>
      <protection hidden="1"/>
    </xf>
    <xf numFmtId="49" fontId="71" fillId="33" borderId="50" xfId="0" applyNumberFormat="1" applyFont="1" applyFill="1" applyBorder="1" applyAlignment="1" applyProtection="1">
      <alignment horizontal="center" vertical="center"/>
      <protection hidden="1"/>
    </xf>
    <xf numFmtId="49" fontId="72" fillId="33" borderId="10" xfId="0" applyNumberFormat="1" applyFont="1" applyFill="1" applyBorder="1" applyAlignment="1" applyProtection="1">
      <alignment horizontal="left" vertical="center"/>
      <protection hidden="1"/>
    </xf>
    <xf numFmtId="0" fontId="71" fillId="35" borderId="63" xfId="0" applyFont="1" applyFill="1" applyBorder="1" applyAlignment="1" applyProtection="1">
      <alignment horizontal="center" vertical="center"/>
      <protection hidden="1"/>
    </xf>
    <xf numFmtId="0" fontId="71" fillId="35" borderId="64" xfId="0" applyFont="1" applyFill="1" applyBorder="1" applyAlignment="1" applyProtection="1">
      <alignment horizontal="center" vertical="center"/>
      <protection hidden="1"/>
    </xf>
    <xf numFmtId="0" fontId="71" fillId="35" borderId="0" xfId="0" applyFont="1" applyFill="1" applyBorder="1" applyAlignment="1" applyProtection="1">
      <alignment horizontal="center" vertical="center"/>
      <protection hidden="1"/>
    </xf>
    <xf numFmtId="0" fontId="71" fillId="35" borderId="22" xfId="0" applyFont="1" applyFill="1" applyBorder="1" applyAlignment="1" applyProtection="1">
      <alignment horizontal="left" vertical="center"/>
      <protection hidden="1"/>
    </xf>
    <xf numFmtId="49" fontId="68" fillId="33" borderId="63" xfId="0" applyNumberFormat="1" applyFont="1" applyFill="1" applyBorder="1" applyAlignment="1" applyProtection="1">
      <alignment horizontal="left" vertical="center"/>
      <protection hidden="1"/>
    </xf>
    <xf numFmtId="49" fontId="68" fillId="33" borderId="64" xfId="0" applyNumberFormat="1" applyFont="1" applyFill="1" applyBorder="1" applyAlignment="1" applyProtection="1">
      <alignment horizontal="left" vertical="center"/>
      <protection hidden="1"/>
    </xf>
    <xf numFmtId="0" fontId="86" fillId="0" borderId="0" xfId="0" applyFont="1" applyAlignment="1">
      <alignment horizontal="center" vertical="center"/>
    </xf>
    <xf numFmtId="0" fontId="71" fillId="35" borderId="37" xfId="0" applyFont="1" applyFill="1" applyBorder="1" applyAlignment="1" applyProtection="1">
      <alignment horizontal="left" vertical="center"/>
      <protection hidden="1"/>
    </xf>
    <xf numFmtId="0" fontId="71" fillId="35" borderId="71" xfId="0" applyFont="1" applyFill="1" applyBorder="1" applyAlignment="1" applyProtection="1">
      <alignment horizontal="left" vertical="center"/>
      <protection hidden="1"/>
    </xf>
    <xf numFmtId="0" fontId="71" fillId="35" borderId="72" xfId="0" applyFont="1" applyFill="1" applyBorder="1" applyAlignment="1" applyProtection="1">
      <alignment horizontal="left" vertical="center"/>
      <protection hidden="1"/>
    </xf>
    <xf numFmtId="0" fontId="71" fillId="35" borderId="35" xfId="0" applyFont="1" applyFill="1" applyBorder="1" applyAlignment="1" applyProtection="1">
      <alignment horizontal="left" vertical="center"/>
      <protection hidden="1"/>
    </xf>
    <xf numFmtId="0" fontId="71" fillId="35" borderId="64" xfId="0" applyFont="1" applyFill="1" applyBorder="1" applyAlignment="1" applyProtection="1">
      <alignment horizontal="left" vertical="center"/>
      <protection hidden="1"/>
    </xf>
    <xf numFmtId="0" fontId="71" fillId="35" borderId="66" xfId="0" applyFont="1" applyFill="1" applyBorder="1" applyAlignment="1" applyProtection="1">
      <alignment horizontal="left" vertical="center"/>
      <protection hidden="1"/>
    </xf>
    <xf numFmtId="0" fontId="71" fillId="33" borderId="0" xfId="0" applyFont="1" applyFill="1" applyBorder="1" applyAlignment="1" applyProtection="1">
      <alignment horizontal="center" vertical="center"/>
      <protection hidden="1"/>
    </xf>
    <xf numFmtId="49" fontId="71" fillId="33" borderId="59" xfId="0" applyNumberFormat="1" applyFont="1" applyFill="1" applyBorder="1" applyAlignment="1" applyProtection="1">
      <alignment horizontal="left" vertical="center"/>
      <protection hidden="1"/>
    </xf>
    <xf numFmtId="49" fontId="71" fillId="33" borderId="71" xfId="0" applyNumberFormat="1" applyFont="1" applyFill="1" applyBorder="1" applyAlignment="1" applyProtection="1">
      <alignment horizontal="left" vertical="center"/>
      <protection hidden="1"/>
    </xf>
    <xf numFmtId="49" fontId="71" fillId="33" borderId="73" xfId="0" applyNumberFormat="1" applyFont="1" applyFill="1" applyBorder="1" applyAlignment="1" applyProtection="1">
      <alignment horizontal="left" vertical="center"/>
      <protection hidden="1"/>
    </xf>
    <xf numFmtId="49" fontId="71" fillId="33" borderId="64" xfId="0" applyNumberFormat="1" applyFont="1" applyFill="1" applyBorder="1" applyAlignment="1" applyProtection="1">
      <alignment horizontal="left" vertical="center"/>
      <protection hidden="1"/>
    </xf>
    <xf numFmtId="49" fontId="71" fillId="33" borderId="58" xfId="0" applyNumberFormat="1" applyFont="1" applyFill="1" applyBorder="1" applyAlignment="1" applyProtection="1">
      <alignment horizontal="left" vertical="center"/>
      <protection hidden="1"/>
    </xf>
    <xf numFmtId="0" fontId="71" fillId="35" borderId="29" xfId="0" applyFont="1" applyFill="1" applyBorder="1" applyAlignment="1" applyProtection="1">
      <alignment horizontal="left" vertical="center"/>
      <protection hidden="1"/>
    </xf>
    <xf numFmtId="0" fontId="71" fillId="35" borderId="25" xfId="0" applyFont="1" applyFill="1" applyBorder="1" applyAlignment="1" applyProtection="1">
      <alignment horizontal="left" vertical="center"/>
      <protection hidden="1"/>
    </xf>
    <xf numFmtId="0" fontId="71" fillId="35" borderId="52" xfId="0" applyFont="1" applyFill="1" applyBorder="1" applyAlignment="1" applyProtection="1">
      <alignment horizontal="left" vertical="center"/>
      <protection hidden="1"/>
    </xf>
    <xf numFmtId="0" fontId="71" fillId="33" borderId="24" xfId="0" applyFont="1" applyFill="1" applyBorder="1" applyAlignment="1" applyProtection="1">
      <alignment horizontal="center" vertical="center"/>
      <protection hidden="1"/>
    </xf>
    <xf numFmtId="0" fontId="71" fillId="33" borderId="25" xfId="0" applyFont="1" applyFill="1" applyBorder="1" applyAlignment="1" applyProtection="1">
      <alignment horizontal="center" vertical="center"/>
      <protection hidden="1"/>
    </xf>
    <xf numFmtId="0" fontId="71" fillId="33" borderId="61" xfId="0" applyFont="1" applyFill="1" applyBorder="1" applyAlignment="1" applyProtection="1">
      <alignment horizontal="center" vertical="center"/>
      <protection hidden="1"/>
    </xf>
    <xf numFmtId="49" fontId="68" fillId="0" borderId="69" xfId="0" applyNumberFormat="1" applyFont="1" applyBorder="1" applyAlignment="1" applyProtection="1">
      <alignment horizontal="center" vertical="center" wrapText="1"/>
      <protection hidden="1"/>
    </xf>
    <xf numFmtId="49" fontId="68" fillId="0" borderId="0" xfId="0" applyNumberFormat="1" applyFont="1" applyBorder="1" applyAlignment="1" applyProtection="1">
      <alignment horizontal="center" vertical="center" wrapText="1"/>
      <protection hidden="1"/>
    </xf>
    <xf numFmtId="49" fontId="68" fillId="0" borderId="74" xfId="0" applyNumberFormat="1" applyFont="1" applyBorder="1" applyAlignment="1" applyProtection="1">
      <alignment horizontal="center" vertical="center" wrapText="1"/>
      <protection hidden="1"/>
    </xf>
    <xf numFmtId="49" fontId="68" fillId="0" borderId="40" xfId="0" applyNumberFormat="1" applyFont="1" applyBorder="1" applyAlignment="1" applyProtection="1">
      <alignment horizontal="center" vertical="center" wrapText="1"/>
      <protection hidden="1"/>
    </xf>
    <xf numFmtId="49" fontId="68" fillId="0" borderId="43" xfId="0" applyNumberFormat="1" applyFont="1" applyBorder="1" applyAlignment="1" applyProtection="1">
      <alignment horizontal="center" vertical="center" wrapText="1"/>
      <protection hidden="1"/>
    </xf>
    <xf numFmtId="49" fontId="68" fillId="0" borderId="75" xfId="0" applyNumberFormat="1" applyFont="1" applyBorder="1" applyAlignment="1" applyProtection="1">
      <alignment horizontal="center" vertical="center" wrapText="1"/>
      <protection hidden="1"/>
    </xf>
    <xf numFmtId="0" fontId="68" fillId="0" borderId="63" xfId="0" applyFont="1" applyBorder="1" applyAlignment="1" applyProtection="1">
      <alignment horizontal="center" vertical="center"/>
      <protection hidden="1"/>
    </xf>
    <xf numFmtId="0" fontId="68" fillId="0" borderId="64" xfId="0" applyFont="1" applyBorder="1" applyAlignment="1" applyProtection="1">
      <alignment horizontal="center" vertical="center"/>
      <protection hidden="1"/>
    </xf>
    <xf numFmtId="0" fontId="68" fillId="0" borderId="66" xfId="0" applyFont="1" applyBorder="1" applyAlignment="1" applyProtection="1">
      <alignment horizontal="center" vertical="center"/>
      <protection hidden="1"/>
    </xf>
    <xf numFmtId="49" fontId="66" fillId="33" borderId="22" xfId="0" applyNumberFormat="1" applyFont="1" applyFill="1" applyBorder="1" applyAlignment="1" applyProtection="1">
      <alignment horizontal="center" vertical="center"/>
      <protection hidden="1"/>
    </xf>
    <xf numFmtId="49" fontId="66" fillId="33" borderId="60" xfId="0" applyNumberFormat="1" applyFont="1" applyFill="1" applyBorder="1" applyAlignment="1" applyProtection="1">
      <alignment horizontal="center" vertical="center"/>
      <protection hidden="1"/>
    </xf>
    <xf numFmtId="49" fontId="66" fillId="33" borderId="22" xfId="60" applyNumberFormat="1" applyFont="1" applyFill="1" applyBorder="1" applyAlignment="1" applyProtection="1">
      <alignment horizontal="center" vertical="center" wrapText="1"/>
      <protection hidden="1"/>
    </xf>
    <xf numFmtId="49" fontId="66" fillId="33" borderId="60" xfId="60" applyNumberFormat="1" applyFont="1" applyFill="1" applyBorder="1" applyAlignment="1" applyProtection="1">
      <alignment horizontal="center" vertical="center" wrapText="1"/>
      <protection hidden="1"/>
    </xf>
    <xf numFmtId="0" fontId="78" fillId="37" borderId="46" xfId="0" applyFont="1" applyFill="1" applyBorder="1" applyAlignment="1" applyProtection="1">
      <alignment horizontal="left" vertical="center" wrapText="1"/>
      <protection hidden="1"/>
    </xf>
    <xf numFmtId="0" fontId="78" fillId="37" borderId="42" xfId="0" applyFont="1" applyFill="1" applyBorder="1" applyAlignment="1" applyProtection="1">
      <alignment horizontal="left" vertical="center" wrapText="1"/>
      <protection hidden="1"/>
    </xf>
    <xf numFmtId="49" fontId="78" fillId="37" borderId="36" xfId="0" applyNumberFormat="1" applyFont="1" applyFill="1" applyBorder="1" applyAlignment="1" applyProtection="1">
      <alignment horizontal="left" vertical="center" wrapText="1"/>
      <protection hidden="1"/>
    </xf>
    <xf numFmtId="49" fontId="78" fillId="37" borderId="46" xfId="0" applyNumberFormat="1" applyFont="1" applyFill="1" applyBorder="1" applyAlignment="1" applyProtection="1">
      <alignment horizontal="left" vertical="center" wrapText="1"/>
      <protection hidden="1"/>
    </xf>
    <xf numFmtId="0" fontId="77" fillId="35" borderId="76" xfId="0" applyFont="1" applyFill="1" applyBorder="1" applyAlignment="1" applyProtection="1">
      <alignment horizontal="left" vertical="center"/>
      <protection hidden="1"/>
    </xf>
    <xf numFmtId="0" fontId="77" fillId="35" borderId="77" xfId="0" applyFont="1" applyFill="1" applyBorder="1" applyAlignment="1" applyProtection="1">
      <alignment horizontal="left" vertical="center"/>
      <protection hidden="1"/>
    </xf>
    <xf numFmtId="0" fontId="77" fillId="35" borderId="78" xfId="0" applyFont="1" applyFill="1" applyBorder="1" applyAlignment="1" applyProtection="1">
      <alignment horizontal="left" vertical="center"/>
      <protection hidden="1"/>
    </xf>
    <xf numFmtId="0" fontId="77" fillId="35" borderId="79" xfId="0" applyFont="1" applyFill="1" applyBorder="1" applyAlignment="1" applyProtection="1">
      <alignment horizontal="left" vertical="center"/>
      <protection hidden="1"/>
    </xf>
    <xf numFmtId="49" fontId="66" fillId="33" borderId="63" xfId="0" applyNumberFormat="1" applyFont="1" applyFill="1" applyBorder="1" applyAlignment="1" applyProtection="1">
      <alignment horizontal="center" vertical="center"/>
      <protection hidden="1"/>
    </xf>
    <xf numFmtId="49" fontId="66" fillId="33" borderId="66" xfId="0" applyNumberFormat="1" applyFont="1" applyFill="1" applyBorder="1" applyAlignment="1" applyProtection="1">
      <alignment horizontal="center" vertical="center"/>
      <protection hidden="1"/>
    </xf>
    <xf numFmtId="49" fontId="66" fillId="33" borderId="63" xfId="60" applyNumberFormat="1" applyFont="1" applyFill="1" applyBorder="1" applyAlignment="1" applyProtection="1">
      <alignment horizontal="center" vertical="center" wrapText="1"/>
      <protection hidden="1"/>
    </xf>
    <xf numFmtId="49" fontId="66" fillId="33" borderId="66" xfId="60" applyNumberFormat="1" applyFont="1" applyFill="1" applyBorder="1" applyAlignment="1" applyProtection="1">
      <alignment horizontal="center" vertical="center" wrapText="1"/>
      <protection hidden="1"/>
    </xf>
    <xf numFmtId="49" fontId="66" fillId="33" borderId="22" xfId="60" applyNumberFormat="1" applyFont="1" applyFill="1" applyBorder="1" applyAlignment="1" applyProtection="1">
      <alignment horizontal="right" vertical="center" wrapText="1"/>
      <protection hidden="1"/>
    </xf>
    <xf numFmtId="49" fontId="66" fillId="33" borderId="60" xfId="60" applyNumberFormat="1" applyFont="1" applyFill="1" applyBorder="1" applyAlignment="1" applyProtection="1">
      <alignment horizontal="right" vertical="center" wrapText="1"/>
      <protection hidden="1"/>
    </xf>
    <xf numFmtId="0" fontId="68" fillId="0" borderId="60" xfId="0" applyFont="1" applyBorder="1" applyAlignment="1" applyProtection="1">
      <alignment horizontal="center" vertical="center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49" fontId="67" fillId="0" borderId="67" xfId="0" applyNumberFormat="1" applyFont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2" xfId="0" applyBorder="1" applyAlignment="1">
      <alignment/>
    </xf>
    <xf numFmtId="0" fontId="0" fillId="0" borderId="65" xfId="0" applyBorder="1" applyAlignment="1">
      <alignment/>
    </xf>
    <xf numFmtId="0" fontId="78" fillId="37" borderId="36" xfId="0" applyFont="1" applyFill="1" applyBorder="1" applyAlignment="1" applyProtection="1">
      <alignment horizontal="left" vertical="center"/>
      <protection hidden="1"/>
    </xf>
    <xf numFmtId="0" fontId="78" fillId="37" borderId="46" xfId="0" applyFont="1" applyFill="1" applyBorder="1" applyAlignment="1" applyProtection="1">
      <alignment horizontal="left" vertical="center"/>
      <protection hidden="1"/>
    </xf>
    <xf numFmtId="0" fontId="78" fillId="37" borderId="42" xfId="0" applyFont="1" applyFill="1" applyBorder="1" applyAlignment="1" applyProtection="1">
      <alignment horizontal="left" vertical="center"/>
      <protection hidden="1"/>
    </xf>
    <xf numFmtId="49" fontId="67" fillId="0" borderId="80" xfId="0" applyNumberFormat="1" applyFont="1" applyBorder="1" applyAlignment="1" applyProtection="1">
      <alignment horizontal="center" vertical="center" wrapText="1"/>
      <protection hidden="1"/>
    </xf>
    <xf numFmtId="49" fontId="67" fillId="0" borderId="31" xfId="0" applyNumberFormat="1" applyFont="1" applyBorder="1" applyAlignment="1" applyProtection="1">
      <alignment horizontal="center" vertical="center" wrapText="1"/>
      <protection hidden="1"/>
    </xf>
    <xf numFmtId="49" fontId="67" fillId="0" borderId="34" xfId="0" applyNumberFormat="1" applyFont="1" applyBorder="1" applyAlignment="1" applyProtection="1">
      <alignment horizontal="center" vertical="center" wrapText="1"/>
      <protection hidden="1"/>
    </xf>
    <xf numFmtId="49" fontId="67" fillId="0" borderId="19" xfId="0" applyNumberFormat="1" applyFont="1" applyBorder="1" applyAlignment="1" applyProtection="1">
      <alignment horizontal="center" vertical="center" wrapText="1"/>
      <protection hidden="1"/>
    </xf>
    <xf numFmtId="49" fontId="67" fillId="0" borderId="33" xfId="0" applyNumberFormat="1" applyFont="1" applyBorder="1" applyAlignment="1" applyProtection="1">
      <alignment horizontal="center" vertical="center" wrapText="1"/>
      <protection hidden="1"/>
    </xf>
    <xf numFmtId="49" fontId="67" fillId="0" borderId="23" xfId="0" applyNumberFormat="1" applyFont="1" applyBorder="1" applyAlignment="1" applyProtection="1">
      <alignment horizontal="center" vertical="center" wrapText="1"/>
      <protection hidden="1"/>
    </xf>
    <xf numFmtId="49" fontId="67" fillId="0" borderId="68" xfId="0" applyNumberFormat="1" applyFont="1" applyBorder="1" applyAlignment="1" applyProtection="1">
      <alignment horizontal="center" vertical="center" wrapText="1"/>
      <protection hidden="1"/>
    </xf>
    <xf numFmtId="49" fontId="67" fillId="0" borderId="69" xfId="0" applyNumberFormat="1" applyFont="1" applyBorder="1" applyAlignment="1" applyProtection="1">
      <alignment horizontal="center" vertical="center" wrapText="1"/>
      <protection hidden="1"/>
    </xf>
    <xf numFmtId="49" fontId="67" fillId="0" borderId="70" xfId="0" applyNumberFormat="1" applyFont="1" applyBorder="1" applyAlignment="1" applyProtection="1">
      <alignment horizontal="center" vertical="center" wrapText="1"/>
      <protection hidden="1"/>
    </xf>
    <xf numFmtId="49" fontId="67" fillId="0" borderId="62" xfId="0" applyNumberFormat="1" applyFont="1" applyBorder="1" applyAlignment="1" applyProtection="1">
      <alignment horizontal="center" vertical="center" wrapText="1"/>
      <protection hidden="1"/>
    </xf>
    <xf numFmtId="49" fontId="67" fillId="0" borderId="65" xfId="0" applyNumberFormat="1" applyFont="1" applyBorder="1" applyAlignment="1" applyProtection="1">
      <alignment horizontal="center" vertical="center" wrapText="1"/>
      <protection hidden="1"/>
    </xf>
    <xf numFmtId="10" fontId="66" fillId="34" borderId="18" xfId="0" applyNumberFormat="1" applyFont="1" applyFill="1" applyBorder="1" applyAlignment="1" applyProtection="1">
      <alignment horizontal="center" vertical="center"/>
      <protection hidden="1"/>
    </xf>
    <xf numFmtId="10" fontId="66" fillId="34" borderId="15" xfId="0" applyNumberFormat="1" applyFont="1" applyFill="1" applyBorder="1" applyAlignment="1" applyProtection="1">
      <alignment horizontal="center" vertical="center"/>
      <protection hidden="1"/>
    </xf>
    <xf numFmtId="0" fontId="77" fillId="37" borderId="36" xfId="0" applyFont="1" applyFill="1" applyBorder="1" applyAlignment="1" applyProtection="1">
      <alignment horizontal="left" vertical="center"/>
      <protection hidden="1"/>
    </xf>
    <xf numFmtId="0" fontId="77" fillId="37" borderId="46" xfId="0" applyFont="1" applyFill="1" applyBorder="1" applyAlignment="1" applyProtection="1">
      <alignment horizontal="left" vertical="center"/>
      <protection hidden="1"/>
    </xf>
    <xf numFmtId="0" fontId="77" fillId="37" borderId="42" xfId="0" applyFont="1" applyFill="1" applyBorder="1" applyAlignment="1" applyProtection="1">
      <alignment horizontal="left" vertical="center"/>
      <protection hidden="1"/>
    </xf>
    <xf numFmtId="164" fontId="66" fillId="33" borderId="22" xfId="60" applyNumberFormat="1" applyFont="1" applyFill="1" applyBorder="1" applyAlignment="1" applyProtection="1">
      <alignment horizontal="right" vertical="center"/>
      <protection hidden="1"/>
    </xf>
    <xf numFmtId="164" fontId="66" fillId="33" borderId="39" xfId="60" applyNumberFormat="1" applyFont="1" applyFill="1" applyBorder="1" applyAlignment="1" applyProtection="1">
      <alignment horizontal="right" vertical="center"/>
      <protection hidden="1"/>
    </xf>
    <xf numFmtId="164" fontId="66" fillId="33" borderId="60" xfId="60" applyNumberFormat="1" applyFont="1" applyFill="1" applyBorder="1" applyAlignment="1" applyProtection="1">
      <alignment horizontal="right" vertical="center"/>
      <protection hidden="1"/>
    </xf>
    <xf numFmtId="0" fontId="66" fillId="0" borderId="41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10" fontId="66" fillId="33" borderId="10" xfId="0" applyNumberFormat="1" applyFont="1" applyFill="1" applyBorder="1" applyAlignment="1" applyProtection="1">
      <alignment horizontal="center" vertical="center"/>
      <protection hidden="1"/>
    </xf>
    <xf numFmtId="164" fontId="66" fillId="33" borderId="10" xfId="60" applyNumberFormat="1" applyFont="1" applyFill="1" applyBorder="1" applyAlignment="1" applyProtection="1">
      <alignment horizontal="right" vertical="center"/>
      <protection hidden="1"/>
    </xf>
    <xf numFmtId="10" fontId="66" fillId="34" borderId="10" xfId="0" applyNumberFormat="1" applyFont="1" applyFill="1" applyBorder="1" applyAlignment="1" applyProtection="1">
      <alignment horizontal="center" vertical="center"/>
      <protection hidden="1"/>
    </xf>
    <xf numFmtId="10" fontId="66" fillId="34" borderId="14" xfId="0" applyNumberFormat="1" applyFont="1" applyFill="1" applyBorder="1" applyAlignment="1" applyProtection="1">
      <alignment horizontal="center" vertical="center"/>
      <protection hidden="1"/>
    </xf>
    <xf numFmtId="49" fontId="68" fillId="0" borderId="22" xfId="0" applyNumberFormat="1" applyFont="1" applyBorder="1" applyAlignment="1" applyProtection="1">
      <alignment horizontal="center" vertical="center" wrapText="1"/>
      <protection hidden="1"/>
    </xf>
    <xf numFmtId="49" fontId="68" fillId="0" borderId="39" xfId="0" applyNumberFormat="1" applyFont="1" applyBorder="1" applyAlignment="1" applyProtection="1">
      <alignment horizontal="center" vertical="center" wrapText="1"/>
      <protection hidden="1"/>
    </xf>
    <xf numFmtId="49" fontId="68" fillId="0" borderId="60" xfId="0" applyNumberFormat="1" applyFont="1" applyBorder="1" applyAlignment="1" applyProtection="1">
      <alignment horizontal="center" vertical="center" wrapText="1"/>
      <protection hidden="1"/>
    </xf>
    <xf numFmtId="49" fontId="68" fillId="0" borderId="20" xfId="0" applyNumberFormat="1" applyFont="1" applyBorder="1" applyAlignment="1" applyProtection="1">
      <alignment horizontal="center" vertical="center" wrapText="1"/>
      <protection hidden="1"/>
    </xf>
    <xf numFmtId="10" fontId="66" fillId="33" borderId="18" xfId="0" applyNumberFormat="1" applyFont="1" applyFill="1" applyBorder="1" applyAlignment="1" applyProtection="1">
      <alignment horizontal="center" vertical="center"/>
      <protection hidden="1"/>
    </xf>
    <xf numFmtId="164" fontId="66" fillId="33" borderId="18" xfId="60" applyNumberFormat="1" applyFont="1" applyFill="1" applyBorder="1" applyAlignment="1" applyProtection="1">
      <alignment horizontal="right" vertical="center"/>
      <protection hidden="1"/>
    </xf>
    <xf numFmtId="49" fontId="67" fillId="0" borderId="47" xfId="0" applyNumberFormat="1" applyFont="1" applyBorder="1" applyAlignment="1" applyProtection="1">
      <alignment horizontal="center" vertical="center" wrapText="1"/>
      <protection hidden="1"/>
    </xf>
    <xf numFmtId="49" fontId="67" fillId="0" borderId="0" xfId="0" applyNumberFormat="1" applyFont="1" applyBorder="1" applyAlignment="1" applyProtection="1">
      <alignment horizontal="center" vertical="center" wrapText="1"/>
      <protection hidden="1"/>
    </xf>
    <xf numFmtId="49" fontId="67" fillId="0" borderId="38" xfId="0" applyNumberFormat="1" applyFont="1" applyBorder="1" applyAlignment="1" applyProtection="1">
      <alignment horizontal="center" vertical="center" wrapText="1"/>
      <protection hidden="1"/>
    </xf>
    <xf numFmtId="0" fontId="66" fillId="0" borderId="18" xfId="0" applyFont="1" applyBorder="1" applyAlignment="1" applyProtection="1">
      <alignment horizontal="left" vertical="center"/>
      <protection hidden="1"/>
    </xf>
    <xf numFmtId="4" fontId="66" fillId="33" borderId="10" xfId="0" applyNumberFormat="1" applyFont="1" applyFill="1" applyBorder="1" applyAlignment="1" applyProtection="1">
      <alignment horizontal="right" vertical="center"/>
      <protection hidden="1"/>
    </xf>
    <xf numFmtId="4" fontId="66" fillId="33" borderId="18" xfId="0" applyNumberFormat="1" applyFont="1" applyFill="1" applyBorder="1" applyAlignment="1" applyProtection="1">
      <alignment horizontal="right" vertical="center"/>
      <protection hidden="1"/>
    </xf>
    <xf numFmtId="10" fontId="66" fillId="34" borderId="22" xfId="51" applyNumberFormat="1" applyFont="1" applyFill="1" applyBorder="1" applyAlignment="1" applyProtection="1">
      <alignment horizontal="right" vertical="center"/>
      <protection hidden="1"/>
    </xf>
    <xf numFmtId="10" fontId="66" fillId="34" borderId="20" xfId="51" applyNumberFormat="1" applyFont="1" applyFill="1" applyBorder="1" applyAlignment="1" applyProtection="1">
      <alignment horizontal="right" vertical="center"/>
      <protection hidden="1"/>
    </xf>
    <xf numFmtId="10" fontId="66" fillId="34" borderId="24" xfId="51" applyNumberFormat="1" applyFont="1" applyFill="1" applyBorder="1" applyAlignment="1" applyProtection="1">
      <alignment horizontal="right" vertical="center"/>
      <protection hidden="1"/>
    </xf>
    <xf numFmtId="10" fontId="66" fillId="34" borderId="61" xfId="51" applyNumberFormat="1" applyFont="1" applyFill="1" applyBorder="1" applyAlignment="1" applyProtection="1">
      <alignment horizontal="right" vertical="center"/>
      <protection hidden="1"/>
    </xf>
    <xf numFmtId="0" fontId="68" fillId="0" borderId="14" xfId="0" applyFont="1" applyBorder="1" applyAlignment="1" applyProtection="1">
      <alignment horizontal="center" vertical="center"/>
      <protection hidden="1"/>
    </xf>
    <xf numFmtId="0" fontId="66" fillId="0" borderId="10" xfId="0" applyFont="1" applyBorder="1" applyAlignment="1" applyProtection="1">
      <alignment horizontal="left" vertical="center"/>
      <protection hidden="1"/>
    </xf>
    <xf numFmtId="0" fontId="67" fillId="0" borderId="69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7" fillId="0" borderId="70" xfId="0" applyFont="1" applyBorder="1" applyAlignment="1" applyProtection="1">
      <alignment horizontal="center" vertical="center"/>
      <protection hidden="1"/>
    </xf>
    <xf numFmtId="0" fontId="67" fillId="0" borderId="62" xfId="0" applyFont="1" applyBorder="1" applyAlignment="1" applyProtection="1">
      <alignment horizontal="center" vertical="center"/>
      <protection hidden="1"/>
    </xf>
    <xf numFmtId="0" fontId="67" fillId="0" borderId="38" xfId="0" applyFont="1" applyBorder="1" applyAlignment="1" applyProtection="1">
      <alignment horizontal="center" vertical="center"/>
      <protection hidden="1"/>
    </xf>
    <xf numFmtId="0" fontId="67" fillId="0" borderId="65" xfId="0" applyFont="1" applyBorder="1" applyAlignment="1" applyProtection="1">
      <alignment horizontal="center" vertical="center"/>
      <protection hidden="1"/>
    </xf>
    <xf numFmtId="0" fontId="67" fillId="0" borderId="44" xfId="0" applyFont="1" applyBorder="1" applyAlignment="1" applyProtection="1">
      <alignment horizontal="center" vertical="center"/>
      <protection hidden="1"/>
    </xf>
    <xf numFmtId="0" fontId="67" fillId="0" borderId="50" xfId="0" applyFont="1" applyBorder="1" applyAlignment="1" applyProtection="1">
      <alignment horizontal="center" vertical="center"/>
      <protection hidden="1"/>
    </xf>
    <xf numFmtId="0" fontId="78" fillId="37" borderId="36" xfId="0" applyFont="1" applyFill="1" applyBorder="1" applyAlignment="1" applyProtection="1">
      <alignment horizontal="left" vertical="center" wrapText="1"/>
      <protection hidden="1"/>
    </xf>
    <xf numFmtId="0" fontId="66" fillId="34" borderId="63" xfId="0" applyFont="1" applyFill="1" applyBorder="1" applyAlignment="1" applyProtection="1">
      <alignment horizontal="center" vertical="center"/>
      <protection hidden="1"/>
    </xf>
    <xf numFmtId="0" fontId="66" fillId="34" borderId="66" xfId="0" applyFont="1" applyFill="1" applyBorder="1" applyAlignment="1" applyProtection="1">
      <alignment horizontal="center" vertical="center"/>
      <protection hidden="1"/>
    </xf>
    <xf numFmtId="4" fontId="66" fillId="34" borderId="24" xfId="0" applyNumberFormat="1" applyFont="1" applyFill="1" applyBorder="1" applyAlignment="1" applyProtection="1">
      <alignment horizontal="right" vertical="center"/>
      <protection hidden="1"/>
    </xf>
    <xf numFmtId="4" fontId="66" fillId="34" borderId="25" xfId="0" applyNumberFormat="1" applyFont="1" applyFill="1" applyBorder="1" applyAlignment="1" applyProtection="1">
      <alignment horizontal="right" vertical="center"/>
      <protection hidden="1"/>
    </xf>
    <xf numFmtId="4" fontId="66" fillId="34" borderId="61" xfId="0" applyNumberFormat="1" applyFont="1" applyFill="1" applyBorder="1" applyAlignment="1" applyProtection="1">
      <alignment horizontal="right" vertical="center"/>
      <protection hidden="1"/>
    </xf>
    <xf numFmtId="0" fontId="66" fillId="34" borderId="22" xfId="0" applyFont="1" applyFill="1" applyBorder="1" applyAlignment="1" applyProtection="1">
      <alignment horizontal="center" vertical="center"/>
      <protection hidden="1"/>
    </xf>
    <xf numFmtId="0" fontId="66" fillId="34" borderId="60" xfId="0" applyFont="1" applyFill="1" applyBorder="1" applyAlignment="1" applyProtection="1">
      <alignment horizontal="center" vertical="center"/>
      <protection hidden="1"/>
    </xf>
    <xf numFmtId="4" fontId="66" fillId="34" borderId="22" xfId="0" applyNumberFormat="1" applyFont="1" applyFill="1" applyBorder="1" applyAlignment="1" applyProtection="1">
      <alignment horizontal="right" vertical="center"/>
      <protection hidden="1"/>
    </xf>
    <xf numFmtId="4" fontId="66" fillId="34" borderId="39" xfId="0" applyNumberFormat="1" applyFont="1" applyFill="1" applyBorder="1" applyAlignment="1" applyProtection="1">
      <alignment horizontal="right" vertical="center"/>
      <protection hidden="1"/>
    </xf>
    <xf numFmtId="4" fontId="66" fillId="34" borderId="20" xfId="0" applyNumberFormat="1" applyFont="1" applyFill="1" applyBorder="1" applyAlignment="1" applyProtection="1">
      <alignment horizontal="right" vertical="center"/>
      <protection hidden="1"/>
    </xf>
    <xf numFmtId="1" fontId="66" fillId="33" borderId="10" xfId="0" applyNumberFormat="1" applyFont="1" applyFill="1" applyBorder="1" applyAlignment="1" applyProtection="1">
      <alignment horizontal="center" vertical="center"/>
      <protection hidden="1"/>
    </xf>
    <xf numFmtId="0" fontId="67" fillId="0" borderId="34" xfId="0" applyFont="1" applyBorder="1" applyAlignment="1" applyProtection="1">
      <alignment horizontal="center" vertical="center"/>
      <protection hidden="1"/>
    </xf>
    <xf numFmtId="0" fontId="67" fillId="0" borderId="23" xfId="0" applyFont="1" applyBorder="1" applyAlignment="1" applyProtection="1">
      <alignment horizontal="center" vertical="center"/>
      <protection hidden="1"/>
    </xf>
    <xf numFmtId="0" fontId="78" fillId="35" borderId="36" xfId="0" applyFont="1" applyFill="1" applyBorder="1" applyAlignment="1" applyProtection="1">
      <alignment horizontal="left" vertical="center"/>
      <protection hidden="1"/>
    </xf>
    <xf numFmtId="0" fontId="78" fillId="35" borderId="46" xfId="0" applyFont="1" applyFill="1" applyBorder="1" applyAlignment="1" applyProtection="1">
      <alignment horizontal="left" vertical="center"/>
      <protection hidden="1"/>
    </xf>
    <xf numFmtId="0" fontId="78" fillId="35" borderId="42" xfId="0" applyFont="1" applyFill="1" applyBorder="1" applyAlignment="1" applyProtection="1">
      <alignment horizontal="left" vertical="center"/>
      <protection hidden="1"/>
    </xf>
    <xf numFmtId="49" fontId="85" fillId="36" borderId="45" xfId="0" applyNumberFormat="1" applyFont="1" applyFill="1" applyBorder="1" applyAlignment="1" applyProtection="1">
      <alignment horizontal="left" vertical="center" wrapText="1"/>
      <protection hidden="1"/>
    </xf>
    <xf numFmtId="49" fontId="85" fillId="36" borderId="47" xfId="0" applyNumberFormat="1" applyFont="1" applyFill="1" applyBorder="1" applyAlignment="1" applyProtection="1">
      <alignment horizontal="left" vertical="center" wrapText="1"/>
      <protection hidden="1"/>
    </xf>
    <xf numFmtId="0" fontId="85" fillId="36" borderId="47" xfId="0" applyFont="1" applyFill="1" applyBorder="1" applyAlignment="1" applyProtection="1">
      <alignment horizontal="left" vertical="center" wrapText="1"/>
      <protection hidden="1"/>
    </xf>
    <xf numFmtId="0" fontId="85" fillId="36" borderId="46" xfId="0" applyFont="1" applyFill="1" applyBorder="1" applyAlignment="1" applyProtection="1">
      <alignment horizontal="left" vertical="center" wrapText="1"/>
      <protection hidden="1"/>
    </xf>
    <xf numFmtId="0" fontId="85" fillId="36" borderId="42" xfId="0" applyFont="1" applyFill="1" applyBorder="1" applyAlignment="1" applyProtection="1">
      <alignment horizontal="left" vertical="center" wrapText="1"/>
      <protection hidden="1"/>
    </xf>
    <xf numFmtId="49" fontId="72" fillId="34" borderId="46" xfId="0" applyNumberFormat="1" applyFont="1" applyFill="1" applyBorder="1" applyAlignment="1" applyProtection="1">
      <alignment horizontal="center" vertical="center"/>
      <protection hidden="1"/>
    </xf>
    <xf numFmtId="49" fontId="72" fillId="34" borderId="42" xfId="0" applyNumberFormat="1" applyFont="1" applyFill="1" applyBorder="1" applyAlignment="1" applyProtection="1">
      <alignment horizontal="center" vertical="center"/>
      <protection hidden="1"/>
    </xf>
    <xf numFmtId="0" fontId="69" fillId="0" borderId="45" xfId="0" applyFont="1" applyBorder="1" applyAlignment="1" applyProtection="1">
      <alignment horizontal="center"/>
      <protection hidden="1"/>
    </xf>
    <xf numFmtId="0" fontId="69" fillId="0" borderId="47" xfId="0" applyFont="1" applyBorder="1" applyAlignment="1" applyProtection="1">
      <alignment horizontal="center"/>
      <protection hidden="1"/>
    </xf>
    <xf numFmtId="0" fontId="66" fillId="0" borderId="46" xfId="0" applyFont="1" applyBorder="1" applyAlignment="1" applyProtection="1">
      <alignment horizontal="left" vertical="center"/>
      <protection hidden="1"/>
    </xf>
    <xf numFmtId="0" fontId="66" fillId="0" borderId="42" xfId="0" applyFont="1" applyBorder="1" applyAlignment="1" applyProtection="1">
      <alignment horizontal="left" vertical="center"/>
      <protection hidden="1"/>
    </xf>
    <xf numFmtId="0" fontId="69" fillId="0" borderId="36" xfId="0" applyFont="1" applyBorder="1" applyAlignment="1" applyProtection="1">
      <alignment horizontal="center"/>
      <protection hidden="1"/>
    </xf>
    <xf numFmtId="0" fontId="69" fillId="0" borderId="46" xfId="0" applyFont="1" applyBorder="1" applyAlignment="1" applyProtection="1">
      <alignment horizontal="center"/>
      <protection hidden="1"/>
    </xf>
    <xf numFmtId="4" fontId="66" fillId="33" borderId="30" xfId="0" applyNumberFormat="1" applyFont="1" applyFill="1" applyBorder="1" applyAlignment="1" applyProtection="1">
      <alignment horizontal="right" vertical="center"/>
      <protection hidden="1"/>
    </xf>
    <xf numFmtId="0" fontId="67" fillId="0" borderId="69" xfId="0" applyFont="1" applyBorder="1" applyAlignment="1" applyProtection="1">
      <alignment horizontal="center" vertical="center" wrapText="1"/>
      <protection hidden="1"/>
    </xf>
    <xf numFmtId="0" fontId="67" fillId="0" borderId="70" xfId="0" applyFont="1" applyBorder="1" applyAlignment="1" applyProtection="1">
      <alignment horizontal="center" vertical="center" wrapText="1"/>
      <protection hidden="1"/>
    </xf>
    <xf numFmtId="0" fontId="67" fillId="0" borderId="62" xfId="0" applyFont="1" applyBorder="1" applyAlignment="1" applyProtection="1">
      <alignment horizontal="center" vertical="center" wrapText="1"/>
      <protection hidden="1"/>
    </xf>
    <xf numFmtId="0" fontId="67" fillId="0" borderId="65" xfId="0" applyFont="1" applyBorder="1" applyAlignment="1" applyProtection="1">
      <alignment horizontal="center" vertical="center" wrapText="1"/>
      <protection hidden="1"/>
    </xf>
    <xf numFmtId="0" fontId="67" fillId="0" borderId="30" xfId="0" applyFont="1" applyBorder="1" applyAlignment="1" applyProtection="1">
      <alignment horizontal="center" vertical="center" wrapText="1"/>
      <protection hidden="1"/>
    </xf>
    <xf numFmtId="0" fontId="67" fillId="0" borderId="31" xfId="0" applyFont="1" applyBorder="1" applyAlignment="1" applyProtection="1">
      <alignment horizontal="center" vertical="center" wrapText="1"/>
      <protection hidden="1"/>
    </xf>
    <xf numFmtId="0" fontId="67" fillId="0" borderId="34" xfId="0" applyFont="1" applyBorder="1" applyAlignment="1" applyProtection="1">
      <alignment horizontal="center" vertical="center" wrapText="1"/>
      <protection hidden="1"/>
    </xf>
    <xf numFmtId="0" fontId="72" fillId="37" borderId="46" xfId="0" applyFont="1" applyFill="1" applyBorder="1" applyAlignment="1" applyProtection="1">
      <alignment horizontal="left" vertical="center"/>
      <protection hidden="1"/>
    </xf>
    <xf numFmtId="0" fontId="72" fillId="37" borderId="42" xfId="0" applyFont="1" applyFill="1" applyBorder="1" applyAlignment="1" applyProtection="1">
      <alignment horizontal="left" vertical="center"/>
      <protection hidden="1"/>
    </xf>
    <xf numFmtId="4" fontId="66" fillId="34" borderId="60" xfId="0" applyNumberFormat="1" applyFont="1" applyFill="1" applyBorder="1" applyAlignment="1" applyProtection="1">
      <alignment horizontal="right" vertical="center"/>
      <protection hidden="1"/>
    </xf>
    <xf numFmtId="4" fontId="66" fillId="0" borderId="36" xfId="0" applyNumberFormat="1" applyFont="1" applyBorder="1" applyAlignment="1" applyProtection="1">
      <alignment horizontal="right" vertical="center"/>
      <protection hidden="1"/>
    </xf>
    <xf numFmtId="4" fontId="66" fillId="0" borderId="42" xfId="0" applyNumberFormat="1" applyFont="1" applyBorder="1" applyAlignment="1" applyProtection="1">
      <alignment horizontal="right" vertical="center"/>
      <protection hidden="1"/>
    </xf>
    <xf numFmtId="4" fontId="66" fillId="34" borderId="36" xfId="0" applyNumberFormat="1" applyFont="1" applyFill="1" applyBorder="1" applyAlignment="1" applyProtection="1">
      <alignment horizontal="right" vertical="center"/>
      <protection hidden="1"/>
    </xf>
    <xf numFmtId="4" fontId="66" fillId="34" borderId="42" xfId="0" applyNumberFormat="1" applyFont="1" applyFill="1" applyBorder="1" applyAlignment="1" applyProtection="1">
      <alignment horizontal="right" vertical="center"/>
      <protection hidden="1"/>
    </xf>
    <xf numFmtId="4" fontId="72" fillId="0" borderId="36" xfId="0" applyNumberFormat="1" applyFont="1" applyBorder="1" applyAlignment="1" applyProtection="1">
      <alignment horizontal="right" vertical="center"/>
      <protection hidden="1"/>
    </xf>
    <xf numFmtId="4" fontId="72" fillId="0" borderId="42" xfId="0" applyNumberFormat="1" applyFont="1" applyBorder="1" applyAlignment="1" applyProtection="1">
      <alignment horizontal="right" vertical="center"/>
      <protection hidden="1"/>
    </xf>
    <xf numFmtId="0" fontId="66" fillId="0" borderId="0" xfId="0" applyFont="1" applyAlignment="1">
      <alignment horizontal="center"/>
    </xf>
    <xf numFmtId="0" fontId="67" fillId="0" borderId="47" xfId="0" applyFont="1" applyBorder="1" applyAlignment="1">
      <alignment horizontal="center" vertical="center"/>
    </xf>
    <xf numFmtId="0" fontId="67" fillId="0" borderId="10" xfId="0" applyFont="1" applyBorder="1" applyAlignment="1" applyProtection="1">
      <alignment horizontal="left" vertical="center"/>
      <protection hidden="1"/>
    </xf>
    <xf numFmtId="4" fontId="66" fillId="33" borderId="22" xfId="0" applyNumberFormat="1" applyFont="1" applyFill="1" applyBorder="1" applyAlignment="1" applyProtection="1">
      <alignment horizontal="right" vertical="center"/>
      <protection hidden="1"/>
    </xf>
    <xf numFmtId="4" fontId="66" fillId="33" borderId="39" xfId="0" applyNumberFormat="1" applyFont="1" applyFill="1" applyBorder="1" applyAlignment="1" applyProtection="1">
      <alignment horizontal="right" vertical="center"/>
      <protection hidden="1"/>
    </xf>
    <xf numFmtId="4" fontId="66" fillId="33" borderId="20" xfId="0" applyNumberFormat="1" applyFont="1" applyFill="1" applyBorder="1" applyAlignment="1" applyProtection="1">
      <alignment horizontal="right" vertical="center"/>
      <protection hidden="1"/>
    </xf>
    <xf numFmtId="4" fontId="66" fillId="33" borderId="63" xfId="0" applyNumberFormat="1" applyFont="1" applyFill="1" applyBorder="1" applyAlignment="1" applyProtection="1">
      <alignment horizontal="right" vertical="center"/>
      <protection hidden="1"/>
    </xf>
    <xf numFmtId="4" fontId="66" fillId="33" borderId="64" xfId="0" applyNumberFormat="1" applyFont="1" applyFill="1" applyBorder="1" applyAlignment="1" applyProtection="1">
      <alignment horizontal="right" vertical="center"/>
      <protection hidden="1"/>
    </xf>
    <xf numFmtId="4" fontId="66" fillId="33" borderId="58" xfId="0" applyNumberFormat="1" applyFont="1" applyFill="1" applyBorder="1" applyAlignment="1" applyProtection="1">
      <alignment horizontal="right" vertical="center"/>
      <protection hidden="1"/>
    </xf>
    <xf numFmtId="4" fontId="72" fillId="0" borderId="46" xfId="0" applyNumberFormat="1" applyFont="1" applyBorder="1" applyAlignment="1" applyProtection="1">
      <alignment horizontal="right" vertical="center"/>
      <protection hidden="1"/>
    </xf>
    <xf numFmtId="49" fontId="78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78" fillId="35" borderId="46" xfId="0" applyNumberFormat="1" applyFont="1" applyFill="1" applyBorder="1" applyAlignment="1" applyProtection="1">
      <alignment horizontal="left" vertical="center" wrapText="1"/>
      <protection hidden="1"/>
    </xf>
    <xf numFmtId="49" fontId="78" fillId="35" borderId="42" xfId="0" applyNumberFormat="1" applyFont="1" applyFill="1" applyBorder="1" applyAlignment="1" applyProtection="1">
      <alignment horizontal="left" vertical="center" wrapText="1"/>
      <protection hidden="1"/>
    </xf>
    <xf numFmtId="49" fontId="66" fillId="33" borderId="24" xfId="0" applyNumberFormat="1" applyFont="1" applyFill="1" applyBorder="1" applyAlignment="1" applyProtection="1">
      <alignment horizontal="center" vertical="center"/>
      <protection hidden="1"/>
    </xf>
    <xf numFmtId="49" fontId="66" fillId="33" borderId="25" xfId="0" applyNumberFormat="1" applyFont="1" applyFill="1" applyBorder="1" applyAlignment="1" applyProtection="1">
      <alignment horizontal="center" vertical="center"/>
      <protection hidden="1"/>
    </xf>
    <xf numFmtId="49" fontId="66" fillId="33" borderId="52" xfId="0" applyNumberFormat="1" applyFont="1" applyFill="1" applyBorder="1" applyAlignment="1" applyProtection="1">
      <alignment horizontal="center" vertical="center"/>
      <protection hidden="1"/>
    </xf>
    <xf numFmtId="0" fontId="78" fillId="37" borderId="76" xfId="0" applyFont="1" applyFill="1" applyBorder="1" applyAlignment="1" applyProtection="1">
      <alignment horizontal="left" vertical="center"/>
      <protection hidden="1"/>
    </xf>
    <xf numFmtId="0" fontId="78" fillId="37" borderId="78" xfId="0" applyFont="1" applyFill="1" applyBorder="1" applyAlignment="1" applyProtection="1">
      <alignment horizontal="left" vertical="center"/>
      <protection hidden="1"/>
    </xf>
    <xf numFmtId="0" fontId="78" fillId="37" borderId="81" xfId="0" applyFont="1" applyFill="1" applyBorder="1" applyAlignment="1" applyProtection="1">
      <alignment horizontal="left" vertical="center"/>
      <protection hidden="1"/>
    </xf>
    <xf numFmtId="49" fontId="66" fillId="33" borderId="79" xfId="0" applyNumberFormat="1" applyFont="1" applyFill="1" applyBorder="1" applyAlignment="1" applyProtection="1">
      <alignment horizontal="center" vertical="center"/>
      <protection hidden="1"/>
    </xf>
    <xf numFmtId="49" fontId="66" fillId="33" borderId="46" xfId="0" applyNumberFormat="1" applyFont="1" applyFill="1" applyBorder="1" applyAlignment="1" applyProtection="1">
      <alignment horizontal="center" vertical="center"/>
      <protection hidden="1"/>
    </xf>
    <xf numFmtId="49" fontId="66" fillId="33" borderId="77" xfId="0" applyNumberFormat="1" applyFont="1" applyFill="1" applyBorder="1" applyAlignment="1" applyProtection="1">
      <alignment horizontal="center" vertical="center"/>
      <protection hidden="1"/>
    </xf>
    <xf numFmtId="49" fontId="68" fillId="0" borderId="16" xfId="0" applyNumberFormat="1" applyFont="1" applyBorder="1" applyAlignment="1" applyProtection="1">
      <alignment horizontal="center" vertical="center" wrapText="1"/>
      <protection hidden="1"/>
    </xf>
    <xf numFmtId="49" fontId="68" fillId="0" borderId="10" xfId="0" applyNumberFormat="1" applyFont="1" applyBorder="1" applyAlignment="1" applyProtection="1">
      <alignment horizontal="center" vertical="center" wrapText="1"/>
      <protection hidden="1"/>
    </xf>
    <xf numFmtId="49" fontId="68" fillId="0" borderId="19" xfId="0" applyNumberFormat="1" applyFont="1" applyBorder="1" applyAlignment="1" applyProtection="1">
      <alignment horizontal="center" vertical="center" wrapText="1"/>
      <protection hidden="1"/>
    </xf>
    <xf numFmtId="49" fontId="68" fillId="0" borderId="23" xfId="0" applyNumberFormat="1" applyFont="1" applyBorder="1" applyAlignment="1" applyProtection="1">
      <alignment horizontal="center" vertical="center" wrapText="1"/>
      <protection hidden="1"/>
    </xf>
    <xf numFmtId="49" fontId="68" fillId="0" borderId="11" xfId="0" applyNumberFormat="1" applyFont="1" applyBorder="1" applyAlignment="1" applyProtection="1">
      <alignment horizontal="center" vertical="center" wrapText="1"/>
      <protection hidden="1"/>
    </xf>
    <xf numFmtId="49" fontId="68" fillId="0" borderId="13" xfId="0" applyNumberFormat="1" applyFont="1" applyBorder="1" applyAlignment="1" applyProtection="1">
      <alignment horizontal="center" vertical="center" wrapText="1"/>
      <protection hidden="1"/>
    </xf>
    <xf numFmtId="49" fontId="68" fillId="0" borderId="16" xfId="0" applyNumberFormat="1" applyFont="1" applyBorder="1" applyAlignment="1" applyProtection="1">
      <alignment horizontal="center" vertical="center"/>
      <protection hidden="1"/>
    </xf>
    <xf numFmtId="49" fontId="68" fillId="0" borderId="10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49" fontId="85" fillId="36" borderId="36" xfId="0" applyNumberFormat="1" applyFont="1" applyFill="1" applyBorder="1" applyAlignment="1" applyProtection="1">
      <alignment horizontal="left" vertical="center" wrapText="1"/>
      <protection hidden="1"/>
    </xf>
    <xf numFmtId="49" fontId="85" fillId="36" borderId="46" xfId="0" applyNumberFormat="1" applyFont="1" applyFill="1" applyBorder="1" applyAlignment="1" applyProtection="1">
      <alignment horizontal="left" vertical="center" wrapText="1"/>
      <protection hidden="1"/>
    </xf>
    <xf numFmtId="0" fontId="68" fillId="0" borderId="24" xfId="0" applyFont="1" applyBorder="1" applyAlignment="1" applyProtection="1">
      <alignment horizontal="center" vertical="center"/>
      <protection hidden="1"/>
    </xf>
    <xf numFmtId="0" fontId="68" fillId="0" borderId="25" xfId="0" applyFont="1" applyBorder="1" applyAlignment="1" applyProtection="1">
      <alignment horizontal="center" vertical="center"/>
      <protection hidden="1"/>
    </xf>
    <xf numFmtId="0" fontId="68" fillId="0" borderId="52" xfId="0" applyFont="1" applyBorder="1" applyAlignment="1" applyProtection="1">
      <alignment horizontal="center" vertical="center"/>
      <protection hidden="1"/>
    </xf>
    <xf numFmtId="0" fontId="69" fillId="0" borderId="47" xfId="0" applyFont="1" applyBorder="1" applyAlignment="1">
      <alignment horizontal="center"/>
    </xf>
    <xf numFmtId="49" fontId="72" fillId="34" borderId="36" xfId="0" applyNumberFormat="1" applyFont="1" applyFill="1" applyBorder="1" applyAlignment="1" applyProtection="1">
      <alignment horizontal="center" vertical="center"/>
      <protection hidden="1"/>
    </xf>
    <xf numFmtId="0" fontId="69" fillId="0" borderId="42" xfId="0" applyFont="1" applyBorder="1" applyAlignment="1" applyProtection="1">
      <alignment horizontal="center"/>
      <protection hidden="1"/>
    </xf>
    <xf numFmtId="49" fontId="68" fillId="0" borderId="12" xfId="0" applyNumberFormat="1" applyFont="1" applyBorder="1" applyAlignment="1" applyProtection="1">
      <alignment horizontal="center" vertical="center" wrapText="1"/>
      <protection hidden="1"/>
    </xf>
    <xf numFmtId="49" fontId="68" fillId="0" borderId="14" xfId="0" applyNumberFormat="1" applyFont="1" applyBorder="1" applyAlignment="1" applyProtection="1">
      <alignment horizontal="center" vertical="center" wrapText="1"/>
      <protection hidden="1"/>
    </xf>
    <xf numFmtId="0" fontId="68" fillId="0" borderId="80" xfId="0" applyFont="1" applyBorder="1" applyAlignment="1" applyProtection="1">
      <alignment horizontal="center" vertical="center"/>
      <protection hidden="1"/>
    </xf>
    <xf numFmtId="0" fontId="68" fillId="0" borderId="34" xfId="0" applyFont="1" applyBorder="1" applyAlignment="1" applyProtection="1">
      <alignment horizontal="center" vertical="center"/>
      <protection hidden="1"/>
    </xf>
    <xf numFmtId="49" fontId="66" fillId="33" borderId="59" xfId="0" applyNumberFormat="1" applyFont="1" applyFill="1" applyBorder="1" applyAlignment="1" applyProtection="1">
      <alignment horizontal="center" vertical="center"/>
      <protection hidden="1"/>
    </xf>
    <xf numFmtId="49" fontId="66" fillId="33" borderId="71" xfId="0" applyNumberFormat="1" applyFont="1" applyFill="1" applyBorder="1" applyAlignment="1" applyProtection="1">
      <alignment horizontal="center" vertical="center"/>
      <protection hidden="1"/>
    </xf>
    <xf numFmtId="49" fontId="66" fillId="33" borderId="72" xfId="0" applyNumberFormat="1" applyFont="1" applyFill="1" applyBorder="1" applyAlignment="1" applyProtection="1">
      <alignment horizontal="center" vertical="center"/>
      <protection hidden="1"/>
    </xf>
    <xf numFmtId="49" fontId="66" fillId="33" borderId="39" xfId="0" applyNumberFormat="1" applyFont="1" applyFill="1" applyBorder="1" applyAlignment="1" applyProtection="1">
      <alignment horizontal="center" vertical="center"/>
      <protection hidden="1"/>
    </xf>
    <xf numFmtId="4" fontId="66" fillId="33" borderId="25" xfId="0" applyNumberFormat="1" applyFont="1" applyFill="1" applyBorder="1" applyAlignment="1" applyProtection="1">
      <alignment horizontal="right" vertical="center"/>
      <protection hidden="1"/>
    </xf>
    <xf numFmtId="4" fontId="66" fillId="33" borderId="61" xfId="0" applyNumberFormat="1" applyFont="1" applyFill="1" applyBorder="1" applyAlignment="1" applyProtection="1">
      <alignment horizontal="right" vertical="center"/>
      <protection hidden="1"/>
    </xf>
    <xf numFmtId="4" fontId="66" fillId="34" borderId="52" xfId="0" applyNumberFormat="1" applyFont="1" applyFill="1" applyBorder="1" applyAlignment="1" applyProtection="1">
      <alignment horizontal="right" vertical="center"/>
      <protection hidden="1"/>
    </xf>
    <xf numFmtId="4" fontId="72" fillId="34" borderId="36" xfId="0" applyNumberFormat="1" applyFont="1" applyFill="1" applyBorder="1" applyAlignment="1" applyProtection="1">
      <alignment horizontal="right" vertical="center"/>
      <protection hidden="1"/>
    </xf>
    <xf numFmtId="4" fontId="72" fillId="34" borderId="42" xfId="0" applyNumberFormat="1" applyFont="1" applyFill="1" applyBorder="1" applyAlignment="1" applyProtection="1">
      <alignment horizontal="right" vertical="center"/>
      <protection hidden="1"/>
    </xf>
    <xf numFmtId="4" fontId="66" fillId="34" borderId="46" xfId="0" applyNumberFormat="1" applyFont="1" applyFill="1" applyBorder="1" applyAlignment="1" applyProtection="1">
      <alignment horizontal="right" vertical="center"/>
      <protection hidden="1"/>
    </xf>
    <xf numFmtId="4" fontId="66" fillId="33" borderId="60" xfId="0" applyNumberFormat="1" applyFont="1" applyFill="1" applyBorder="1" applyAlignment="1" applyProtection="1">
      <alignment horizontal="right" vertical="center"/>
      <protection hidden="1"/>
    </xf>
    <xf numFmtId="4" fontId="66" fillId="34" borderId="63" xfId="0" applyNumberFormat="1" applyFont="1" applyFill="1" applyBorder="1" applyAlignment="1" applyProtection="1">
      <alignment horizontal="right" vertical="center"/>
      <protection hidden="1"/>
    </xf>
    <xf numFmtId="4" fontId="66" fillId="34" borderId="66" xfId="0" applyNumberFormat="1" applyFont="1" applyFill="1" applyBorder="1" applyAlignment="1" applyProtection="1">
      <alignment horizontal="right" vertical="center"/>
      <protection hidden="1"/>
    </xf>
    <xf numFmtId="4" fontId="66" fillId="34" borderId="69" xfId="0" applyNumberFormat="1" applyFont="1" applyFill="1" applyBorder="1" applyAlignment="1" applyProtection="1">
      <alignment horizontal="right" vertical="center"/>
      <protection hidden="1"/>
    </xf>
    <xf numFmtId="4" fontId="66" fillId="34" borderId="70" xfId="0" applyNumberFormat="1" applyFont="1" applyFill="1" applyBorder="1" applyAlignment="1" applyProtection="1">
      <alignment horizontal="right" vertical="center"/>
      <protection hidden="1"/>
    </xf>
    <xf numFmtId="4" fontId="66" fillId="34" borderId="62" xfId="0" applyNumberFormat="1" applyFont="1" applyFill="1" applyBorder="1" applyAlignment="1" applyProtection="1">
      <alignment horizontal="right" vertical="center"/>
      <protection hidden="1"/>
    </xf>
    <xf numFmtId="4" fontId="66" fillId="34" borderId="65" xfId="0" applyNumberFormat="1" applyFont="1" applyFill="1" applyBorder="1" applyAlignment="1" applyProtection="1">
      <alignment horizontal="right" vertical="center"/>
      <protection hidden="1"/>
    </xf>
    <xf numFmtId="49" fontId="68" fillId="0" borderId="59" xfId="0" applyNumberFormat="1" applyFont="1" applyBorder="1" applyAlignment="1" applyProtection="1">
      <alignment horizontal="center" vertical="center" wrapText="1"/>
      <protection hidden="1"/>
    </xf>
    <xf numFmtId="49" fontId="68" fillId="0" borderId="72" xfId="0" applyNumberFormat="1" applyFont="1" applyBorder="1" applyAlignment="1" applyProtection="1">
      <alignment horizontal="center" vertical="center" wrapText="1"/>
      <protection hidden="1"/>
    </xf>
    <xf numFmtId="0" fontId="68" fillId="0" borderId="30" xfId="0" applyFont="1" applyBorder="1" applyAlignment="1" applyProtection="1">
      <alignment horizontal="center" vertical="center"/>
      <protection hidden="1"/>
    </xf>
    <xf numFmtId="49" fontId="68" fillId="0" borderId="22" xfId="0" applyNumberFormat="1" applyFont="1" applyBorder="1" applyAlignment="1" applyProtection="1">
      <alignment horizontal="left" vertical="center" wrapText="1"/>
      <protection hidden="1"/>
    </xf>
    <xf numFmtId="49" fontId="68" fillId="0" borderId="60" xfId="0" applyNumberFormat="1" applyFont="1" applyBorder="1" applyAlignment="1" applyProtection="1">
      <alignment horizontal="left" vertical="center" wrapText="1"/>
      <protection hidden="1"/>
    </xf>
    <xf numFmtId="49" fontId="68" fillId="0" borderId="63" xfId="0" applyNumberFormat="1" applyFont="1" applyBorder="1" applyAlignment="1" applyProtection="1">
      <alignment horizontal="left" vertical="center" wrapText="1"/>
      <protection hidden="1"/>
    </xf>
    <xf numFmtId="49" fontId="68" fillId="0" borderId="66" xfId="0" applyNumberFormat="1" applyFont="1" applyBorder="1" applyAlignment="1" applyProtection="1">
      <alignment horizontal="left" vertical="center" wrapText="1"/>
      <protection hidden="1"/>
    </xf>
    <xf numFmtId="49" fontId="75" fillId="0" borderId="69" xfId="0" applyNumberFormat="1" applyFont="1" applyBorder="1" applyAlignment="1" applyProtection="1">
      <alignment horizontal="left" vertical="center" wrapText="1"/>
      <protection hidden="1"/>
    </xf>
    <xf numFmtId="49" fontId="75" fillId="0" borderId="70" xfId="0" applyNumberFormat="1" applyFont="1" applyBorder="1" applyAlignment="1" applyProtection="1">
      <alignment horizontal="left" vertical="center" wrapText="1"/>
      <protection hidden="1"/>
    </xf>
    <xf numFmtId="4" fontId="66" fillId="33" borderId="69" xfId="0" applyNumberFormat="1" applyFont="1" applyFill="1" applyBorder="1" applyAlignment="1" applyProtection="1">
      <alignment horizontal="right" vertical="center"/>
      <protection hidden="1"/>
    </xf>
    <xf numFmtId="4" fontId="66" fillId="33" borderId="62" xfId="0" applyNumberFormat="1" applyFont="1" applyFill="1" applyBorder="1" applyAlignment="1" applyProtection="1">
      <alignment horizontal="right" vertical="center"/>
      <protection hidden="1"/>
    </xf>
    <xf numFmtId="4" fontId="66" fillId="33" borderId="66" xfId="0" applyNumberFormat="1" applyFont="1" applyFill="1" applyBorder="1" applyAlignment="1" applyProtection="1">
      <alignment horizontal="right" vertical="center"/>
      <protection hidden="1"/>
    </xf>
    <xf numFmtId="4" fontId="66" fillId="33" borderId="70" xfId="0" applyNumberFormat="1" applyFont="1" applyFill="1" applyBorder="1" applyAlignment="1" applyProtection="1">
      <alignment horizontal="right" vertical="center"/>
      <protection hidden="1"/>
    </xf>
    <xf numFmtId="4" fontId="66" fillId="33" borderId="65" xfId="0" applyNumberFormat="1" applyFont="1" applyFill="1" applyBorder="1" applyAlignment="1" applyProtection="1">
      <alignment horizontal="right" vertical="center"/>
      <protection hidden="1"/>
    </xf>
    <xf numFmtId="49" fontId="75" fillId="0" borderId="63" xfId="0" applyNumberFormat="1" applyFont="1" applyBorder="1" applyAlignment="1" applyProtection="1">
      <alignment horizontal="left" vertical="center" wrapText="1"/>
      <protection hidden="1"/>
    </xf>
    <xf numFmtId="49" fontId="75" fillId="0" borderId="66" xfId="0" applyNumberFormat="1" applyFont="1" applyBorder="1" applyAlignment="1" applyProtection="1">
      <alignment horizontal="left" vertical="center" wrapText="1"/>
      <protection hidden="1"/>
    </xf>
    <xf numFmtId="0" fontId="67" fillId="0" borderId="43" xfId="0" applyFont="1" applyBorder="1" applyAlignment="1" applyProtection="1">
      <alignment horizontal="center" vertical="center"/>
      <protection hidden="1"/>
    </xf>
    <xf numFmtId="0" fontId="67" fillId="0" borderId="75" xfId="0" applyFont="1" applyBorder="1" applyAlignment="1" applyProtection="1">
      <alignment horizontal="center" vertical="center"/>
      <protection hidden="1"/>
    </xf>
    <xf numFmtId="0" fontId="67" fillId="0" borderId="40" xfId="0" applyFont="1" applyBorder="1" applyAlignment="1" applyProtection="1">
      <alignment horizontal="center" vertical="center"/>
      <protection hidden="1"/>
    </xf>
    <xf numFmtId="4" fontId="66" fillId="33" borderId="32" xfId="0" applyNumberFormat="1" applyFont="1" applyFill="1" applyBorder="1" applyAlignment="1" applyProtection="1">
      <alignment horizontal="right" vertical="center"/>
      <protection hidden="1"/>
    </xf>
    <xf numFmtId="4" fontId="66" fillId="33" borderId="33" xfId="0" applyNumberFormat="1" applyFont="1" applyFill="1" applyBorder="1" applyAlignment="1" applyProtection="1">
      <alignment horizontal="right" vertical="center"/>
      <protection hidden="1"/>
    </xf>
    <xf numFmtId="4" fontId="66" fillId="33" borderId="23" xfId="0" applyNumberFormat="1" applyFont="1" applyFill="1" applyBorder="1" applyAlignment="1" applyProtection="1">
      <alignment horizontal="right" vertical="center"/>
      <protection hidden="1"/>
    </xf>
    <xf numFmtId="4" fontId="66" fillId="35" borderId="63" xfId="0" applyNumberFormat="1" applyFont="1" applyFill="1" applyBorder="1" applyAlignment="1" applyProtection="1">
      <alignment horizontal="center" vertical="center"/>
      <protection hidden="1"/>
    </xf>
    <xf numFmtId="4" fontId="66" fillId="35" borderId="69" xfId="0" applyNumberFormat="1" applyFont="1" applyFill="1" applyBorder="1" applyAlignment="1" applyProtection="1">
      <alignment horizontal="center" vertical="center"/>
      <protection hidden="1"/>
    </xf>
    <xf numFmtId="4" fontId="66" fillId="35" borderId="62" xfId="0" applyNumberFormat="1" applyFont="1" applyFill="1" applyBorder="1" applyAlignment="1" applyProtection="1">
      <alignment horizontal="center" vertical="center"/>
      <protection hidden="1"/>
    </xf>
    <xf numFmtId="0" fontId="66" fillId="0" borderId="41" xfId="0" applyFont="1" applyBorder="1" applyAlignment="1">
      <alignment horizontal="center" vertical="center"/>
    </xf>
    <xf numFmtId="49" fontId="68" fillId="0" borderId="71" xfId="0" applyNumberFormat="1" applyFont="1" applyBorder="1" applyAlignment="1" applyProtection="1">
      <alignment horizontal="center" vertical="center" wrapText="1"/>
      <protection hidden="1"/>
    </xf>
    <xf numFmtId="49" fontId="68" fillId="0" borderId="73" xfId="0" applyNumberFormat="1" applyFont="1" applyBorder="1" applyAlignment="1" applyProtection="1">
      <alignment horizontal="center" vertical="center" wrapText="1"/>
      <protection hidden="1"/>
    </xf>
    <xf numFmtId="49" fontId="66" fillId="33" borderId="22" xfId="0" applyNumberFormat="1" applyFont="1" applyFill="1" applyBorder="1" applyAlignment="1" applyProtection="1">
      <alignment horizontal="left" vertical="center" wrapText="1"/>
      <protection hidden="1"/>
    </xf>
    <xf numFmtId="49" fontId="66" fillId="33" borderId="39" xfId="0" applyNumberFormat="1" applyFont="1" applyFill="1" applyBorder="1" applyAlignment="1" applyProtection="1">
      <alignment horizontal="left" vertical="center" wrapText="1"/>
      <protection hidden="1"/>
    </xf>
    <xf numFmtId="49" fontId="66" fillId="33" borderId="60" xfId="0" applyNumberFormat="1" applyFont="1" applyFill="1" applyBorder="1" applyAlignment="1" applyProtection="1">
      <alignment horizontal="left" vertical="center" wrapText="1"/>
      <protection hidden="1"/>
    </xf>
    <xf numFmtId="4" fontId="72" fillId="34" borderId="46" xfId="0" applyNumberFormat="1" applyFont="1" applyFill="1" applyBorder="1" applyAlignment="1" applyProtection="1">
      <alignment horizontal="right" vertical="center"/>
      <protection hidden="1"/>
    </xf>
    <xf numFmtId="0" fontId="80" fillId="0" borderId="0" xfId="0" applyFont="1" applyAlignment="1" applyProtection="1">
      <alignment horizontal="left" vertical="center"/>
      <protection hidden="1"/>
    </xf>
    <xf numFmtId="4" fontId="66" fillId="33" borderId="24" xfId="0" applyNumberFormat="1" applyFont="1" applyFill="1" applyBorder="1" applyAlignment="1" applyProtection="1">
      <alignment horizontal="right" vertical="center"/>
      <protection hidden="1"/>
    </xf>
    <xf numFmtId="4" fontId="66" fillId="33" borderId="52" xfId="0" applyNumberFormat="1" applyFont="1" applyFill="1" applyBorder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75" fillId="0" borderId="47" xfId="0" applyFont="1" applyBorder="1" applyAlignment="1" applyProtection="1">
      <alignment horizontal="center" vertical="center"/>
      <protection hidden="1"/>
    </xf>
    <xf numFmtId="49" fontId="67" fillId="33" borderId="40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23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13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10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14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17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67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67" fillId="0" borderId="0" xfId="0" applyFont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49" fontId="85" fillId="36" borderId="21" xfId="0" applyNumberFormat="1" applyFont="1" applyFill="1" applyBorder="1" applyAlignment="1" applyProtection="1">
      <alignment horizontal="left" vertical="center" wrapText="1"/>
      <protection hidden="1"/>
    </xf>
    <xf numFmtId="0" fontId="85" fillId="36" borderId="21" xfId="0" applyFont="1" applyFill="1" applyBorder="1" applyAlignment="1" applyProtection="1">
      <alignment horizontal="left" vertical="center" wrapText="1"/>
      <protection hidden="1"/>
    </xf>
    <xf numFmtId="49" fontId="71" fillId="0" borderId="18" xfId="0" applyNumberFormat="1" applyFont="1" applyBorder="1" applyAlignment="1" applyProtection="1">
      <alignment horizontal="left" vertical="center" wrapText="1"/>
      <protection hidden="1"/>
    </xf>
    <xf numFmtId="49" fontId="71" fillId="0" borderId="10" xfId="0" applyNumberFormat="1" applyFont="1" applyBorder="1" applyAlignment="1" applyProtection="1">
      <alignment horizontal="left" vertical="center" wrapText="1"/>
      <protection hidden="1"/>
    </xf>
    <xf numFmtId="0" fontId="78" fillId="37" borderId="79" xfId="0" applyFont="1" applyFill="1" applyBorder="1" applyAlignment="1" applyProtection="1">
      <alignment horizontal="left" vertical="center"/>
      <protection hidden="1"/>
    </xf>
    <xf numFmtId="0" fontId="71" fillId="0" borderId="28" xfId="0" applyFont="1" applyBorder="1" applyAlignment="1" applyProtection="1">
      <alignment horizontal="center" vertical="center"/>
      <protection hidden="1"/>
    </xf>
    <xf numFmtId="0" fontId="71" fillId="0" borderId="39" xfId="0" applyFont="1" applyBorder="1" applyAlignment="1" applyProtection="1">
      <alignment horizontal="center" vertical="center"/>
      <protection hidden="1"/>
    </xf>
    <xf numFmtId="4" fontId="72" fillId="34" borderId="60" xfId="0" applyNumberFormat="1" applyFont="1" applyFill="1" applyBorder="1" applyAlignment="1" applyProtection="1">
      <alignment horizontal="right" vertical="center"/>
      <protection hidden="1"/>
    </xf>
    <xf numFmtId="4" fontId="72" fillId="34" borderId="14" xfId="0" applyNumberFormat="1" applyFont="1" applyFill="1" applyBorder="1" applyAlignment="1" applyProtection="1">
      <alignment horizontal="right" vertical="center"/>
      <protection hidden="1"/>
    </xf>
    <xf numFmtId="0" fontId="71" fillId="0" borderId="29" xfId="0" applyFont="1" applyBorder="1" applyAlignment="1" applyProtection="1">
      <alignment horizontal="center" vertical="center"/>
      <protection hidden="1"/>
    </xf>
    <xf numFmtId="0" fontId="71" fillId="0" borderId="25" xfId="0" applyFont="1" applyBorder="1" applyAlignment="1" applyProtection="1">
      <alignment horizontal="center" vertical="center"/>
      <protection hidden="1"/>
    </xf>
    <xf numFmtId="4" fontId="72" fillId="34" borderId="52" xfId="0" applyNumberFormat="1" applyFont="1" applyFill="1" applyBorder="1" applyAlignment="1" applyProtection="1">
      <alignment horizontal="right" vertical="center"/>
      <protection hidden="1"/>
    </xf>
    <xf numFmtId="4" fontId="72" fillId="34" borderId="15" xfId="0" applyNumberFormat="1" applyFont="1" applyFill="1" applyBorder="1" applyAlignment="1" applyProtection="1">
      <alignment horizontal="right" vertical="center"/>
      <protection hidden="1"/>
    </xf>
    <xf numFmtId="49" fontId="72" fillId="0" borderId="39" xfId="0" applyNumberFormat="1" applyFont="1" applyBorder="1" applyAlignment="1" applyProtection="1">
      <alignment horizontal="left" vertical="center" wrapText="1"/>
      <protection hidden="1"/>
    </xf>
    <xf numFmtId="49" fontId="72" fillId="0" borderId="60" xfId="0" applyNumberFormat="1" applyFont="1" applyBorder="1" applyAlignment="1" applyProtection="1">
      <alignment horizontal="left" vertical="center" wrapText="1"/>
      <protection hidden="1"/>
    </xf>
    <xf numFmtId="49" fontId="72" fillId="0" borderId="25" xfId="0" applyNumberFormat="1" applyFont="1" applyBorder="1" applyAlignment="1" applyProtection="1">
      <alignment horizontal="left" vertical="center" wrapText="1"/>
      <protection hidden="1"/>
    </xf>
    <xf numFmtId="49" fontId="72" fillId="0" borderId="52" xfId="0" applyNumberFormat="1" applyFont="1" applyBorder="1" applyAlignment="1" applyProtection="1">
      <alignment horizontal="left" vertical="center" wrapText="1"/>
      <protection hidden="1"/>
    </xf>
    <xf numFmtId="0" fontId="71" fillId="0" borderId="27" xfId="0" applyFont="1" applyBorder="1" applyAlignment="1" applyProtection="1">
      <alignment horizontal="center" vertical="center"/>
      <protection hidden="1"/>
    </xf>
    <xf numFmtId="0" fontId="71" fillId="0" borderId="38" xfId="0" applyFont="1" applyBorder="1" applyAlignment="1" applyProtection="1">
      <alignment horizontal="center" vertical="center"/>
      <protection hidden="1"/>
    </xf>
    <xf numFmtId="0" fontId="72" fillId="0" borderId="38" xfId="0" applyFont="1" applyBorder="1" applyAlignment="1" applyProtection="1">
      <alignment horizontal="left" vertical="center"/>
      <protection hidden="1"/>
    </xf>
    <xf numFmtId="0" fontId="71" fillId="0" borderId="38" xfId="0" applyFont="1" applyBorder="1" applyAlignment="1" applyProtection="1">
      <alignment horizontal="left" vertical="center"/>
      <protection hidden="1"/>
    </xf>
    <xf numFmtId="0" fontId="71" fillId="0" borderId="65" xfId="0" applyFont="1" applyBorder="1" applyAlignment="1" applyProtection="1">
      <alignment horizontal="left" vertical="center"/>
      <protection hidden="1"/>
    </xf>
    <xf numFmtId="4" fontId="72" fillId="34" borderId="65" xfId="0" applyNumberFormat="1" applyFont="1" applyFill="1" applyBorder="1" applyAlignment="1" applyProtection="1">
      <alignment horizontal="right" vertical="center"/>
      <protection hidden="1"/>
    </xf>
    <xf numFmtId="4" fontId="72" fillId="34" borderId="23" xfId="0" applyNumberFormat="1" applyFont="1" applyFill="1" applyBorder="1" applyAlignment="1" applyProtection="1">
      <alignment horizontal="right" vertical="center"/>
      <protection hidden="1"/>
    </xf>
    <xf numFmtId="4" fontId="72" fillId="34" borderId="34" xfId="0" applyNumberFormat="1" applyFont="1" applyFill="1" applyBorder="1" applyAlignment="1" applyProtection="1">
      <alignment horizontal="right" vertical="center"/>
      <protection hidden="1"/>
    </xf>
    <xf numFmtId="4" fontId="72" fillId="34" borderId="10" xfId="0" applyNumberFormat="1" applyFont="1" applyFill="1" applyBorder="1" applyAlignment="1" applyProtection="1">
      <alignment horizontal="right" vertical="center"/>
      <protection hidden="1"/>
    </xf>
    <xf numFmtId="4" fontId="72" fillId="34" borderId="18" xfId="0" applyNumberFormat="1" applyFont="1" applyFill="1" applyBorder="1" applyAlignment="1" applyProtection="1">
      <alignment horizontal="right" vertical="center"/>
      <protection hidden="1"/>
    </xf>
    <xf numFmtId="0" fontId="72" fillId="0" borderId="39" xfId="0" applyFont="1" applyBorder="1" applyAlignment="1" applyProtection="1">
      <alignment horizontal="left" vertical="center"/>
      <protection hidden="1"/>
    </xf>
    <xf numFmtId="0" fontId="72" fillId="0" borderId="25" xfId="0" applyFont="1" applyBorder="1" applyAlignment="1" applyProtection="1">
      <alignment horizontal="left" vertical="center"/>
      <protection hidden="1"/>
    </xf>
    <xf numFmtId="0" fontId="71" fillId="0" borderId="39" xfId="0" applyFont="1" applyBorder="1" applyAlignment="1" applyProtection="1">
      <alignment horizontal="left" vertical="center"/>
      <protection hidden="1"/>
    </xf>
    <xf numFmtId="0" fontId="71" fillId="0" borderId="60" xfId="0" applyFont="1" applyBorder="1" applyAlignment="1" applyProtection="1">
      <alignment horizontal="left" vertical="center"/>
      <protection hidden="1"/>
    </xf>
    <xf numFmtId="0" fontId="71" fillId="0" borderId="25" xfId="0" applyFont="1" applyBorder="1" applyAlignment="1" applyProtection="1">
      <alignment horizontal="left" vertical="center"/>
      <protection hidden="1"/>
    </xf>
    <xf numFmtId="0" fontId="71" fillId="0" borderId="52" xfId="0" applyFont="1" applyBorder="1" applyAlignment="1" applyProtection="1">
      <alignment horizontal="left" vertical="center"/>
      <protection hidden="1"/>
    </xf>
    <xf numFmtId="0" fontId="71" fillId="37" borderId="46" xfId="0" applyFont="1" applyFill="1" applyBorder="1" applyAlignment="1" applyProtection="1">
      <alignment horizontal="left" vertical="center" wrapText="1"/>
      <protection hidden="1"/>
    </xf>
    <xf numFmtId="0" fontId="81" fillId="0" borderId="0" xfId="0" applyFont="1" applyAlignment="1">
      <alignment horizontal="center"/>
    </xf>
    <xf numFmtId="49" fontId="68" fillId="0" borderId="40" xfId="0" applyNumberFormat="1" applyFont="1" applyBorder="1" applyAlignment="1" applyProtection="1">
      <alignment horizontal="center" vertical="center" textRotation="90" wrapText="1"/>
      <protection hidden="1"/>
    </xf>
    <xf numFmtId="49" fontId="68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68" fillId="0" borderId="0" xfId="0" applyNumberFormat="1" applyFont="1" applyAlignment="1" applyProtection="1">
      <alignment horizontal="left" vertical="center" wrapText="1"/>
      <protection hidden="1"/>
    </xf>
    <xf numFmtId="4" fontId="72" fillId="33" borderId="10" xfId="0" applyNumberFormat="1" applyFont="1" applyFill="1" applyBorder="1" applyAlignment="1" applyProtection="1">
      <alignment horizontal="right" vertical="center"/>
      <protection hidden="1"/>
    </xf>
    <xf numFmtId="4" fontId="72" fillId="33" borderId="14" xfId="0" applyNumberFormat="1" applyFont="1" applyFill="1" applyBorder="1" applyAlignment="1" applyProtection="1">
      <alignment horizontal="right" vertical="center"/>
      <protection hidden="1"/>
    </xf>
    <xf numFmtId="49" fontId="72" fillId="34" borderId="25" xfId="0" applyNumberFormat="1" applyFont="1" applyFill="1" applyBorder="1" applyAlignment="1" applyProtection="1">
      <alignment horizontal="left" vertical="center" wrapText="1"/>
      <protection hidden="1"/>
    </xf>
    <xf numFmtId="4" fontId="72" fillId="34" borderId="16" xfId="0" applyNumberFormat="1" applyFont="1" applyFill="1" applyBorder="1" applyAlignment="1" applyProtection="1">
      <alignment horizontal="right" vertical="center"/>
      <protection hidden="1"/>
    </xf>
    <xf numFmtId="4" fontId="72" fillId="34" borderId="12" xfId="0" applyNumberFormat="1" applyFont="1" applyFill="1" applyBorder="1" applyAlignment="1" applyProtection="1">
      <alignment horizontal="right" vertical="center"/>
      <protection hidden="1"/>
    </xf>
    <xf numFmtId="49" fontId="72" fillId="0" borderId="71" xfId="0" applyNumberFormat="1" applyFont="1" applyBorder="1" applyAlignment="1" applyProtection="1">
      <alignment horizontal="left" vertical="center" wrapText="1"/>
      <protection hidden="1"/>
    </xf>
    <xf numFmtId="49" fontId="72" fillId="0" borderId="72" xfId="0" applyNumberFormat="1" applyFont="1" applyBorder="1" applyAlignment="1" applyProtection="1">
      <alignment horizontal="left" vertical="center" wrapText="1"/>
      <protection hidden="1"/>
    </xf>
    <xf numFmtId="0" fontId="72" fillId="0" borderId="71" xfId="0" applyFont="1" applyBorder="1" applyAlignment="1" applyProtection="1">
      <alignment horizontal="left" vertical="center"/>
      <protection hidden="1"/>
    </xf>
    <xf numFmtId="49" fontId="72" fillId="0" borderId="38" xfId="0" applyNumberFormat="1" applyFont="1" applyBorder="1" applyAlignment="1" applyProtection="1">
      <alignment horizontal="left" vertical="center" wrapText="1"/>
      <protection hidden="1"/>
    </xf>
    <xf numFmtId="49" fontId="72" fillId="0" borderId="65" xfId="0" applyNumberFormat="1" applyFont="1" applyBorder="1" applyAlignment="1" applyProtection="1">
      <alignment horizontal="left" vertical="center" wrapText="1"/>
      <protection hidden="1"/>
    </xf>
    <xf numFmtId="0" fontId="81" fillId="0" borderId="41" xfId="0" applyFont="1" applyBorder="1" applyAlignment="1">
      <alignment horizontal="center"/>
    </xf>
    <xf numFmtId="0" fontId="69" fillId="0" borderId="8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7" fillId="0" borderId="0" xfId="35" applyFont="1" applyAlignment="1" applyProtection="1">
      <alignment horizontal="left" vertical="center"/>
      <protection/>
    </xf>
    <xf numFmtId="0" fontId="88" fillId="0" borderId="83" xfId="0" applyNumberFormat="1" applyFont="1" applyBorder="1" applyAlignment="1">
      <alignment horizontal="left" vertical="center" wrapText="1"/>
    </xf>
    <xf numFmtId="0" fontId="88" fillId="0" borderId="56" xfId="0" applyNumberFormat="1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304800</xdr:rowOff>
    </xdr:from>
    <xdr:to>
      <xdr:col>2</xdr:col>
      <xdr:colOff>142875</xdr:colOff>
      <xdr:row>3</xdr:row>
      <xdr:rowOff>66675</xdr:rowOff>
    </xdr:to>
    <xdr:pic>
      <xdr:nvPicPr>
        <xdr:cNvPr id="1" name="Slika 6" descr="hrvatski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304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1</xdr:row>
      <xdr:rowOff>114300</xdr:rowOff>
    </xdr:from>
    <xdr:to>
      <xdr:col>10</xdr:col>
      <xdr:colOff>857250</xdr:colOff>
      <xdr:row>1</xdr:row>
      <xdr:rowOff>685800</xdr:rowOff>
    </xdr:to>
    <xdr:pic>
      <xdr:nvPicPr>
        <xdr:cNvPr id="1" name="Slika 1" descr="RRiF-logo5-final-plavi-100dp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19100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rif.hr/" TargetMode="External" /><Relationship Id="rId2" Type="http://schemas.openxmlformats.org/officeDocument/2006/relationships/hyperlink" Target="http://www.rrif.hr/pretplata.html" TargetMode="External" /><Relationship Id="rId3" Type="http://schemas.openxmlformats.org/officeDocument/2006/relationships/hyperlink" Target="http://www.rrif.hr/Prijava_poreza_na_dohodak_gradana_za_2010_-13123C.pdf" TargetMode="External" /><Relationship Id="rId4" Type="http://schemas.openxmlformats.org/officeDocument/2006/relationships/hyperlink" Target="http://www.rrif.hr/Godisnja_prijava_poreza_na_dohodak_obrtnickih_i_dr-13041C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4.421875" style="1" customWidth="1"/>
    <col min="2" max="3" width="2.421875" style="1" customWidth="1"/>
    <col min="4" max="4" width="11.7109375" style="1" customWidth="1"/>
    <col min="5" max="5" width="2.7109375" style="1" customWidth="1"/>
    <col min="6" max="6" width="5.28125" style="1" customWidth="1"/>
    <col min="7" max="7" width="6.7109375" style="1" customWidth="1"/>
    <col min="8" max="8" width="5.421875" style="1" customWidth="1"/>
    <col min="9" max="9" width="7.8515625" style="1" customWidth="1"/>
    <col min="10" max="10" width="2.7109375" style="1" customWidth="1"/>
    <col min="11" max="11" width="4.7109375" style="1" customWidth="1"/>
    <col min="12" max="12" width="6.28125" style="1" customWidth="1"/>
    <col min="13" max="13" width="4.7109375" style="1" customWidth="1"/>
    <col min="14" max="14" width="3.421875" style="1" customWidth="1"/>
    <col min="15" max="15" width="7.7109375" style="1" customWidth="1"/>
    <col min="16" max="16" width="4.140625" style="1" customWidth="1"/>
    <col min="17" max="17" width="3.140625" style="1" customWidth="1"/>
    <col min="18" max="18" width="7.7109375" style="1" customWidth="1"/>
    <col min="19" max="19" width="9.421875" style="1" customWidth="1"/>
    <col min="20" max="20" width="4.421875" style="1" customWidth="1"/>
    <col min="21" max="21" width="8.8515625" style="32" customWidth="1"/>
    <col min="22" max="16384" width="8.8515625" style="1" customWidth="1"/>
  </cols>
  <sheetData>
    <row r="1" spans="2:19" ht="24" customHeight="1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2:20" ht="15" customHeight="1">
      <c r="B2" s="32"/>
      <c r="C2" s="32"/>
      <c r="D2" s="33" t="s">
        <v>11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76" t="s">
        <v>131</v>
      </c>
      <c r="S2" s="277"/>
      <c r="T2" s="182"/>
    </row>
    <row r="3" spans="2:20" ht="15" customHeight="1">
      <c r="B3" s="32"/>
      <c r="C3" s="32"/>
      <c r="D3" s="33" t="s">
        <v>12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82"/>
    </row>
    <row r="4" spans="2:20" ht="6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82"/>
    </row>
    <row r="5" spans="2:20" ht="15" customHeight="1">
      <c r="B5" s="32"/>
      <c r="C5" s="32"/>
      <c r="D5" s="33" t="s">
        <v>625</v>
      </c>
      <c r="E5" s="32"/>
      <c r="F5" s="32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182"/>
    </row>
    <row r="6" spans="2:20" ht="15" customHeight="1">
      <c r="B6" s="32"/>
      <c r="C6" s="32"/>
      <c r="D6" s="33" t="s">
        <v>626</v>
      </c>
      <c r="E6" s="32"/>
      <c r="F6" s="32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182"/>
    </row>
    <row r="7" spans="2:20" ht="6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82"/>
    </row>
    <row r="8" spans="2:20" ht="24" customHeight="1">
      <c r="B8" s="32"/>
      <c r="C8" s="32"/>
      <c r="D8" s="34" t="str">
        <f>"PRIJAVA POREZA NA DOHODAK ZA "&amp;ZaGodinu&amp;". GODINU"</f>
        <v>PRIJAVA POREZA NA DOHODAK ZA 2011. GODINU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82"/>
    </row>
    <row r="9" spans="2:20" ht="6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182"/>
    </row>
    <row r="10" spans="2:20" ht="21" customHeight="1">
      <c r="B10" s="240" t="s">
        <v>26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2"/>
      <c r="T10" s="182"/>
    </row>
    <row r="11" spans="1:21" s="2" customFormat="1" ht="15.75" customHeight="1">
      <c r="A11" s="1"/>
      <c r="B11" s="288" t="s">
        <v>102</v>
      </c>
      <c r="C11" s="289"/>
      <c r="D11" s="289"/>
      <c r="E11" s="289"/>
      <c r="F11" s="289"/>
      <c r="G11" s="289"/>
      <c r="H11" s="290"/>
      <c r="I11" s="295"/>
      <c r="J11" s="296"/>
      <c r="K11" s="296"/>
      <c r="L11" s="296"/>
      <c r="M11" s="296"/>
      <c r="N11" s="296"/>
      <c r="O11" s="296"/>
      <c r="P11" s="296"/>
      <c r="Q11" s="296"/>
      <c r="R11" s="296"/>
      <c r="S11" s="297"/>
      <c r="T11" s="182"/>
      <c r="U11" s="31"/>
    </row>
    <row r="12" spans="1:21" s="2" customFormat="1" ht="15.75" customHeight="1">
      <c r="A12" s="1"/>
      <c r="B12" s="265" t="s">
        <v>101</v>
      </c>
      <c r="C12" s="266"/>
      <c r="D12" s="266"/>
      <c r="E12" s="266"/>
      <c r="F12" s="266"/>
      <c r="G12" s="266"/>
      <c r="H12" s="267"/>
      <c r="I12" s="210"/>
      <c r="J12" s="211"/>
      <c r="K12" s="211"/>
      <c r="L12" s="211"/>
      <c r="M12" s="211"/>
      <c r="N12" s="211"/>
      <c r="O12" s="298"/>
      <c r="P12" s="298"/>
      <c r="Q12" s="298"/>
      <c r="R12" s="298"/>
      <c r="S12" s="299"/>
      <c r="T12" s="182"/>
      <c r="U12" s="31"/>
    </row>
    <row r="13" spans="1:21" s="2" customFormat="1" ht="15.75" customHeight="1">
      <c r="A13" s="1"/>
      <c r="B13" s="265" t="s">
        <v>104</v>
      </c>
      <c r="C13" s="266"/>
      <c r="D13" s="266"/>
      <c r="E13" s="266"/>
      <c r="F13" s="266"/>
      <c r="G13" s="266"/>
      <c r="H13" s="267"/>
      <c r="I13" s="210"/>
      <c r="J13" s="211"/>
      <c r="K13" s="211"/>
      <c r="L13" s="211"/>
      <c r="M13" s="284" t="s">
        <v>129</v>
      </c>
      <c r="N13" s="267"/>
      <c r="O13" s="210"/>
      <c r="P13" s="211"/>
      <c r="Q13" s="211"/>
      <c r="R13" s="211"/>
      <c r="S13" s="212"/>
      <c r="T13" s="182"/>
      <c r="U13" s="31"/>
    </row>
    <row r="14" spans="1:21" s="2" customFormat="1" ht="15.75" customHeight="1">
      <c r="A14" s="1"/>
      <c r="B14" s="291" t="s">
        <v>105</v>
      </c>
      <c r="C14" s="292"/>
      <c r="D14" s="292"/>
      <c r="E14" s="292"/>
      <c r="F14" s="292"/>
      <c r="G14" s="292"/>
      <c r="H14" s="293"/>
      <c r="I14" s="294" t="s">
        <v>115</v>
      </c>
      <c r="J14" s="294"/>
      <c r="K14" s="281" t="s">
        <v>130</v>
      </c>
      <c r="L14" s="282"/>
      <c r="M14" s="283"/>
      <c r="N14" s="35" t="s">
        <v>10</v>
      </c>
      <c r="O14" s="278"/>
      <c r="P14" s="278"/>
      <c r="Q14" s="142" t="s">
        <v>13</v>
      </c>
      <c r="R14" s="278"/>
      <c r="S14" s="279"/>
      <c r="T14" s="182"/>
      <c r="U14" s="31"/>
    </row>
    <row r="15" spans="1:21" s="2" customFormat="1" ht="15.75" customHeight="1">
      <c r="A15" s="1"/>
      <c r="B15" s="300" t="s">
        <v>627</v>
      </c>
      <c r="C15" s="301"/>
      <c r="D15" s="301"/>
      <c r="E15" s="301"/>
      <c r="F15" s="301"/>
      <c r="G15" s="301"/>
      <c r="H15" s="301"/>
      <c r="I15" s="302"/>
      <c r="J15" s="303" t="s">
        <v>116</v>
      </c>
      <c r="K15" s="304"/>
      <c r="L15" s="304"/>
      <c r="M15" s="304"/>
      <c r="N15" s="304"/>
      <c r="O15" s="304"/>
      <c r="P15" s="304"/>
      <c r="Q15" s="304"/>
      <c r="R15" s="304"/>
      <c r="S15" s="305"/>
      <c r="T15" s="182"/>
      <c r="U15" s="31"/>
    </row>
    <row r="16" spans="1:21" s="2" customFormat="1" ht="15.75" customHeight="1">
      <c r="A16" s="1"/>
      <c r="B16" s="255" t="s">
        <v>113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7"/>
      <c r="T16" s="182"/>
      <c r="U16" s="31"/>
    </row>
    <row r="17" spans="1:21" s="3" customFormat="1" ht="9.75" customHeight="1">
      <c r="A17" s="1"/>
      <c r="B17" s="308" t="s">
        <v>0</v>
      </c>
      <c r="C17" s="243" t="s">
        <v>14</v>
      </c>
      <c r="D17" s="244"/>
      <c r="E17" s="244"/>
      <c r="F17" s="244"/>
      <c r="G17" s="245"/>
      <c r="H17" s="243" t="s">
        <v>114</v>
      </c>
      <c r="I17" s="244"/>
      <c r="J17" s="245"/>
      <c r="K17" s="243" t="s">
        <v>128</v>
      </c>
      <c r="L17" s="244"/>
      <c r="M17" s="245"/>
      <c r="N17" s="243" t="s">
        <v>132</v>
      </c>
      <c r="O17" s="244"/>
      <c r="P17" s="244"/>
      <c r="Q17" s="244"/>
      <c r="R17" s="245"/>
      <c r="S17" s="36" t="s">
        <v>133</v>
      </c>
      <c r="T17" s="182"/>
      <c r="U17" s="60"/>
    </row>
    <row r="18" spans="1:21" s="2" customFormat="1" ht="9.75" customHeight="1">
      <c r="A18" s="1"/>
      <c r="B18" s="309"/>
      <c r="C18" s="246"/>
      <c r="D18" s="247"/>
      <c r="E18" s="247"/>
      <c r="F18" s="247"/>
      <c r="G18" s="248"/>
      <c r="H18" s="246"/>
      <c r="I18" s="247"/>
      <c r="J18" s="248"/>
      <c r="K18" s="246"/>
      <c r="L18" s="247"/>
      <c r="M18" s="248"/>
      <c r="N18" s="246"/>
      <c r="O18" s="247"/>
      <c r="P18" s="247"/>
      <c r="Q18" s="247"/>
      <c r="R18" s="248"/>
      <c r="S18" s="37" t="s">
        <v>134</v>
      </c>
      <c r="T18" s="182"/>
      <c r="U18" s="31"/>
    </row>
    <row r="19" spans="1:21" s="3" customFormat="1" ht="15.75" customHeight="1">
      <c r="A19" s="1"/>
      <c r="B19" s="26" t="s">
        <v>1</v>
      </c>
      <c r="C19" s="139" t="s">
        <v>10</v>
      </c>
      <c r="D19" s="155"/>
      <c r="E19" s="140" t="s">
        <v>13</v>
      </c>
      <c r="F19" s="208"/>
      <c r="G19" s="209"/>
      <c r="H19" s="201"/>
      <c r="I19" s="202"/>
      <c r="J19" s="203"/>
      <c r="K19" s="201"/>
      <c r="L19" s="202"/>
      <c r="M19" s="203"/>
      <c r="N19" s="285"/>
      <c r="O19" s="286"/>
      <c r="P19" s="286"/>
      <c r="Q19" s="286"/>
      <c r="R19" s="286"/>
      <c r="S19" s="38"/>
      <c r="T19" s="182"/>
      <c r="U19" s="60"/>
    </row>
    <row r="20" spans="1:21" s="3" customFormat="1" ht="15.75" customHeight="1">
      <c r="A20" s="1"/>
      <c r="B20" s="26" t="s">
        <v>2</v>
      </c>
      <c r="C20" s="139" t="s">
        <v>10</v>
      </c>
      <c r="D20" s="155"/>
      <c r="E20" s="140" t="s">
        <v>13</v>
      </c>
      <c r="F20" s="208"/>
      <c r="G20" s="209"/>
      <c r="H20" s="201"/>
      <c r="I20" s="202"/>
      <c r="J20" s="203"/>
      <c r="K20" s="201"/>
      <c r="L20" s="202"/>
      <c r="M20" s="203"/>
      <c r="N20" s="285"/>
      <c r="O20" s="286"/>
      <c r="P20" s="286"/>
      <c r="Q20" s="286"/>
      <c r="R20" s="286"/>
      <c r="S20" s="38"/>
      <c r="T20" s="182"/>
      <c r="U20" s="60"/>
    </row>
    <row r="21" spans="1:21" s="3" customFormat="1" ht="15.75" customHeight="1">
      <c r="A21" s="1"/>
      <c r="B21" s="39" t="s">
        <v>3</v>
      </c>
      <c r="C21" s="40" t="s">
        <v>10</v>
      </c>
      <c r="D21" s="156"/>
      <c r="E21" s="41" t="s">
        <v>13</v>
      </c>
      <c r="F21" s="218"/>
      <c r="G21" s="219"/>
      <c r="H21" s="204"/>
      <c r="I21" s="205"/>
      <c r="J21" s="206"/>
      <c r="K21" s="204"/>
      <c r="L21" s="205"/>
      <c r="M21" s="206"/>
      <c r="N21" s="204"/>
      <c r="O21" s="205"/>
      <c r="P21" s="205"/>
      <c r="Q21" s="205"/>
      <c r="R21" s="205"/>
      <c r="S21" s="42"/>
      <c r="T21" s="182"/>
      <c r="U21" s="60"/>
    </row>
    <row r="22" spans="1:21" s="2" customFormat="1" ht="15.75" customHeight="1">
      <c r="A22" s="1"/>
      <c r="B22" s="255" t="s">
        <v>108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7"/>
      <c r="T22" s="182"/>
      <c r="U22" s="31"/>
    </row>
    <row r="23" spans="1:21" s="3" customFormat="1" ht="9.75" customHeight="1">
      <c r="A23" s="1"/>
      <c r="B23" s="308" t="s">
        <v>0</v>
      </c>
      <c r="C23" s="243" t="s">
        <v>15</v>
      </c>
      <c r="D23" s="244"/>
      <c r="E23" s="244"/>
      <c r="F23" s="244"/>
      <c r="G23" s="245"/>
      <c r="H23" s="243" t="s">
        <v>117</v>
      </c>
      <c r="I23" s="244"/>
      <c r="J23" s="245"/>
      <c r="K23" s="243" t="s">
        <v>628</v>
      </c>
      <c r="L23" s="244"/>
      <c r="M23" s="244"/>
      <c r="N23" s="244"/>
      <c r="O23" s="244"/>
      <c r="P23" s="245"/>
      <c r="Q23" s="243" t="s">
        <v>118</v>
      </c>
      <c r="R23" s="244"/>
      <c r="S23" s="258"/>
      <c r="T23" s="182"/>
      <c r="U23" s="60"/>
    </row>
    <row r="24" spans="1:21" s="3" customFormat="1" ht="9.75" customHeight="1">
      <c r="A24" s="1"/>
      <c r="B24" s="309"/>
      <c r="C24" s="246"/>
      <c r="D24" s="247"/>
      <c r="E24" s="247"/>
      <c r="F24" s="247"/>
      <c r="G24" s="248"/>
      <c r="H24" s="246"/>
      <c r="I24" s="247"/>
      <c r="J24" s="248"/>
      <c r="K24" s="246"/>
      <c r="L24" s="247"/>
      <c r="M24" s="247"/>
      <c r="N24" s="247"/>
      <c r="O24" s="247"/>
      <c r="P24" s="248"/>
      <c r="Q24" s="246" t="s">
        <v>119</v>
      </c>
      <c r="R24" s="247"/>
      <c r="S24" s="272"/>
      <c r="T24" s="182"/>
      <c r="U24" s="60"/>
    </row>
    <row r="25" spans="1:21" s="3" customFormat="1" ht="15.75" customHeight="1">
      <c r="A25" s="1"/>
      <c r="B25" s="26" t="s">
        <v>1</v>
      </c>
      <c r="C25" s="139" t="s">
        <v>10</v>
      </c>
      <c r="D25" s="155"/>
      <c r="E25" s="140" t="s">
        <v>13</v>
      </c>
      <c r="F25" s="208"/>
      <c r="G25" s="209"/>
      <c r="H25" s="207"/>
      <c r="I25" s="208"/>
      <c r="J25" s="209"/>
      <c r="K25" s="273" t="s">
        <v>629</v>
      </c>
      <c r="L25" s="274"/>
      <c r="M25" s="274"/>
      <c r="N25" s="274"/>
      <c r="O25" s="274"/>
      <c r="P25" s="275"/>
      <c r="Q25" s="198"/>
      <c r="R25" s="199"/>
      <c r="S25" s="200"/>
      <c r="T25" s="182"/>
      <c r="U25" s="60"/>
    </row>
    <row r="26" spans="1:21" s="3" customFormat="1" ht="15.75" customHeight="1">
      <c r="A26" s="1"/>
      <c r="B26" s="26" t="s">
        <v>2</v>
      </c>
      <c r="C26" s="139" t="s">
        <v>10</v>
      </c>
      <c r="D26" s="155"/>
      <c r="E26" s="140" t="s">
        <v>13</v>
      </c>
      <c r="F26" s="208"/>
      <c r="G26" s="209"/>
      <c r="H26" s="207"/>
      <c r="I26" s="208"/>
      <c r="J26" s="209"/>
      <c r="K26" s="273" t="s">
        <v>629</v>
      </c>
      <c r="L26" s="274"/>
      <c r="M26" s="274"/>
      <c r="N26" s="274"/>
      <c r="O26" s="274"/>
      <c r="P26" s="275"/>
      <c r="Q26" s="198"/>
      <c r="R26" s="199"/>
      <c r="S26" s="200"/>
      <c r="T26" s="182"/>
      <c r="U26" s="60"/>
    </row>
    <row r="27" spans="1:21" s="2" customFormat="1" ht="15.75" customHeight="1">
      <c r="A27" s="1"/>
      <c r="B27" s="265" t="s">
        <v>107</v>
      </c>
      <c r="C27" s="266"/>
      <c r="D27" s="266"/>
      <c r="E27" s="266"/>
      <c r="F27" s="266"/>
      <c r="G27" s="267"/>
      <c r="H27" s="210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2"/>
      <c r="T27" s="182"/>
      <c r="U27" s="31"/>
    </row>
    <row r="28" spans="1:21" s="3" customFormat="1" ht="15.75" customHeight="1">
      <c r="A28" s="1"/>
      <c r="B28" s="43"/>
      <c r="C28" s="253" t="s">
        <v>112</v>
      </c>
      <c r="D28" s="253"/>
      <c r="E28" s="253"/>
      <c r="F28" s="253"/>
      <c r="G28" s="254"/>
      <c r="H28" s="204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13"/>
      <c r="T28" s="182"/>
      <c r="U28" s="60"/>
    </row>
    <row r="29" spans="1:21" s="2" customFormat="1" ht="15.75" customHeight="1">
      <c r="A29" s="1"/>
      <c r="B29" s="255" t="s">
        <v>106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7"/>
      <c r="T29" s="182"/>
      <c r="U29" s="31"/>
    </row>
    <row r="30" spans="1:21" s="3" customFormat="1" ht="15.75" customHeight="1">
      <c r="A30" s="1"/>
      <c r="B30" s="44"/>
      <c r="C30" s="249" t="s">
        <v>109</v>
      </c>
      <c r="D30" s="249"/>
      <c r="E30" s="249"/>
      <c r="F30" s="249"/>
      <c r="G30" s="249"/>
      <c r="H30" s="249"/>
      <c r="I30" s="250"/>
      <c r="J30" s="214"/>
      <c r="K30" s="215"/>
      <c r="L30" s="215"/>
      <c r="M30" s="215"/>
      <c r="N30" s="215"/>
      <c r="O30" s="215"/>
      <c r="P30" s="215"/>
      <c r="Q30" s="215"/>
      <c r="R30" s="215"/>
      <c r="S30" s="216"/>
      <c r="T30" s="182"/>
      <c r="U30" s="60"/>
    </row>
    <row r="31" spans="1:21" s="3" customFormat="1" ht="15.75" customHeight="1">
      <c r="A31" s="1"/>
      <c r="B31" s="45"/>
      <c r="C31" s="251" t="s">
        <v>110</v>
      </c>
      <c r="D31" s="251"/>
      <c r="E31" s="251"/>
      <c r="F31" s="251"/>
      <c r="G31" s="251"/>
      <c r="H31" s="251"/>
      <c r="I31" s="252"/>
      <c r="J31" s="201"/>
      <c r="K31" s="202"/>
      <c r="L31" s="202"/>
      <c r="M31" s="202"/>
      <c r="N31" s="202"/>
      <c r="O31" s="202"/>
      <c r="P31" s="202"/>
      <c r="Q31" s="202"/>
      <c r="R31" s="202"/>
      <c r="S31" s="268"/>
      <c r="T31" s="182"/>
      <c r="U31" s="60"/>
    </row>
    <row r="32" spans="1:21" s="3" customFormat="1" ht="15.75" customHeight="1">
      <c r="A32" s="1"/>
      <c r="B32" s="46"/>
      <c r="C32" s="253" t="s">
        <v>111</v>
      </c>
      <c r="D32" s="253"/>
      <c r="E32" s="253"/>
      <c r="F32" s="253"/>
      <c r="G32" s="253"/>
      <c r="H32" s="253"/>
      <c r="I32" s="254"/>
      <c r="J32" s="204"/>
      <c r="K32" s="205"/>
      <c r="L32" s="205"/>
      <c r="M32" s="205"/>
      <c r="N32" s="205"/>
      <c r="O32" s="205"/>
      <c r="P32" s="205"/>
      <c r="Q32" s="205"/>
      <c r="R32" s="205"/>
      <c r="S32" s="213"/>
      <c r="T32" s="182"/>
      <c r="U32" s="60"/>
    </row>
    <row r="33" spans="2:20" ht="6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182"/>
    </row>
    <row r="34" spans="2:20" ht="21" customHeight="1">
      <c r="B34" s="269" t="s">
        <v>125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1"/>
      <c r="T34" s="182"/>
    </row>
    <row r="35" spans="1:21" s="3" customFormat="1" ht="9" customHeight="1">
      <c r="A35" s="1"/>
      <c r="B35" s="310" t="s">
        <v>0</v>
      </c>
      <c r="C35" s="312" t="s">
        <v>103</v>
      </c>
      <c r="D35" s="313"/>
      <c r="E35" s="313"/>
      <c r="F35" s="313"/>
      <c r="G35" s="313"/>
      <c r="H35" s="314"/>
      <c r="I35" s="262" t="s">
        <v>120</v>
      </c>
      <c r="J35" s="263"/>
      <c r="K35" s="263"/>
      <c r="L35" s="47" t="s">
        <v>121</v>
      </c>
      <c r="M35" s="220" t="s">
        <v>127</v>
      </c>
      <c r="N35" s="306" t="s">
        <v>135</v>
      </c>
      <c r="O35" s="307"/>
      <c r="P35" s="259" t="s">
        <v>136</v>
      </c>
      <c r="Q35" s="260"/>
      <c r="R35" s="260"/>
      <c r="S35" s="261"/>
      <c r="T35" s="182"/>
      <c r="U35" s="60"/>
    </row>
    <row r="36" spans="2:20" ht="7.5" customHeight="1">
      <c r="B36" s="311"/>
      <c r="C36" s="262"/>
      <c r="D36" s="263"/>
      <c r="E36" s="263"/>
      <c r="F36" s="263"/>
      <c r="G36" s="263"/>
      <c r="H36" s="264"/>
      <c r="I36" s="262"/>
      <c r="J36" s="263"/>
      <c r="K36" s="263"/>
      <c r="L36" s="48" t="s">
        <v>122</v>
      </c>
      <c r="M36" s="221"/>
      <c r="N36" s="306"/>
      <c r="O36" s="307"/>
      <c r="P36" s="262" t="s">
        <v>120</v>
      </c>
      <c r="Q36" s="263"/>
      <c r="R36" s="264"/>
      <c r="S36" s="49" t="s">
        <v>137</v>
      </c>
      <c r="T36" s="182"/>
    </row>
    <row r="37" spans="2:20" ht="7.5" customHeight="1">
      <c r="B37" s="311"/>
      <c r="C37" s="262"/>
      <c r="D37" s="263"/>
      <c r="E37" s="263"/>
      <c r="F37" s="263"/>
      <c r="G37" s="263"/>
      <c r="H37" s="264"/>
      <c r="I37" s="262"/>
      <c r="J37" s="263"/>
      <c r="K37" s="263"/>
      <c r="L37" s="48" t="s">
        <v>123</v>
      </c>
      <c r="M37" s="221"/>
      <c r="N37" s="306"/>
      <c r="O37" s="307"/>
      <c r="P37" s="262"/>
      <c r="Q37" s="263"/>
      <c r="R37" s="264"/>
      <c r="S37" s="50" t="s">
        <v>138</v>
      </c>
      <c r="T37" s="182"/>
    </row>
    <row r="38" spans="1:21" s="3" customFormat="1" ht="7.5" customHeight="1">
      <c r="A38" s="1"/>
      <c r="B38" s="309"/>
      <c r="C38" s="246"/>
      <c r="D38" s="247"/>
      <c r="E38" s="247"/>
      <c r="F38" s="247"/>
      <c r="G38" s="247"/>
      <c r="H38" s="248"/>
      <c r="I38" s="262"/>
      <c r="J38" s="263"/>
      <c r="K38" s="263"/>
      <c r="L38" s="51" t="s">
        <v>124</v>
      </c>
      <c r="M38" s="222"/>
      <c r="N38" s="306"/>
      <c r="O38" s="307"/>
      <c r="P38" s="246"/>
      <c r="Q38" s="247"/>
      <c r="R38" s="248"/>
      <c r="S38" s="52" t="s">
        <v>139</v>
      </c>
      <c r="T38" s="182"/>
      <c r="U38" s="60"/>
    </row>
    <row r="39" spans="1:21" s="3" customFormat="1" ht="20.25" customHeight="1">
      <c r="A39" s="1"/>
      <c r="B39" s="26" t="s">
        <v>1</v>
      </c>
      <c r="C39" s="201"/>
      <c r="D39" s="202"/>
      <c r="E39" s="202"/>
      <c r="F39" s="202"/>
      <c r="G39" s="202"/>
      <c r="H39" s="203"/>
      <c r="I39" s="207"/>
      <c r="J39" s="208"/>
      <c r="K39" s="209"/>
      <c r="L39" s="53"/>
      <c r="M39" s="53"/>
      <c r="N39" s="223"/>
      <c r="O39" s="224"/>
      <c r="P39" s="207"/>
      <c r="Q39" s="208"/>
      <c r="R39" s="209"/>
      <c r="S39" s="54"/>
      <c r="T39" s="182"/>
      <c r="U39" s="60"/>
    </row>
    <row r="40" spans="1:21" s="3" customFormat="1" ht="20.25" customHeight="1">
      <c r="A40" s="1"/>
      <c r="B40" s="26" t="s">
        <v>2</v>
      </c>
      <c r="C40" s="201"/>
      <c r="D40" s="202"/>
      <c r="E40" s="202"/>
      <c r="F40" s="202"/>
      <c r="G40" s="202"/>
      <c r="H40" s="203"/>
      <c r="I40" s="207"/>
      <c r="J40" s="208"/>
      <c r="K40" s="209"/>
      <c r="L40" s="53"/>
      <c r="M40" s="53"/>
      <c r="N40" s="223"/>
      <c r="O40" s="224"/>
      <c r="P40" s="207"/>
      <c r="Q40" s="208"/>
      <c r="R40" s="209"/>
      <c r="S40" s="54"/>
      <c r="T40" s="182"/>
      <c r="U40" s="60"/>
    </row>
    <row r="41" spans="1:21" s="3" customFormat="1" ht="20.25" customHeight="1">
      <c r="A41" s="1"/>
      <c r="B41" s="26" t="s">
        <v>3</v>
      </c>
      <c r="C41" s="201"/>
      <c r="D41" s="202"/>
      <c r="E41" s="202"/>
      <c r="F41" s="202"/>
      <c r="G41" s="202"/>
      <c r="H41" s="203"/>
      <c r="I41" s="207"/>
      <c r="J41" s="208"/>
      <c r="K41" s="209"/>
      <c r="L41" s="53"/>
      <c r="M41" s="53"/>
      <c r="N41" s="223"/>
      <c r="O41" s="224"/>
      <c r="P41" s="207"/>
      <c r="Q41" s="208"/>
      <c r="R41" s="209"/>
      <c r="S41" s="54"/>
      <c r="T41" s="182"/>
      <c r="U41" s="60"/>
    </row>
    <row r="42" spans="1:21" s="3" customFormat="1" ht="20.25" customHeight="1">
      <c r="A42" s="1"/>
      <c r="B42" s="26" t="s">
        <v>4</v>
      </c>
      <c r="C42" s="201"/>
      <c r="D42" s="202"/>
      <c r="E42" s="202"/>
      <c r="F42" s="202"/>
      <c r="G42" s="202"/>
      <c r="H42" s="203"/>
      <c r="I42" s="207"/>
      <c r="J42" s="208"/>
      <c r="K42" s="209"/>
      <c r="L42" s="53"/>
      <c r="M42" s="53"/>
      <c r="N42" s="223"/>
      <c r="O42" s="224"/>
      <c r="P42" s="207"/>
      <c r="Q42" s="208"/>
      <c r="R42" s="209"/>
      <c r="S42" s="54"/>
      <c r="T42" s="182"/>
      <c r="U42" s="60"/>
    </row>
    <row r="43" spans="1:21" s="3" customFormat="1" ht="20.25" customHeight="1">
      <c r="A43" s="1"/>
      <c r="B43" s="26" t="s">
        <v>5</v>
      </c>
      <c r="C43" s="201"/>
      <c r="D43" s="202"/>
      <c r="E43" s="202"/>
      <c r="F43" s="202"/>
      <c r="G43" s="202"/>
      <c r="H43" s="203"/>
      <c r="I43" s="207"/>
      <c r="J43" s="208"/>
      <c r="K43" s="209"/>
      <c r="L43" s="53"/>
      <c r="M43" s="53"/>
      <c r="N43" s="223"/>
      <c r="O43" s="224"/>
      <c r="P43" s="207"/>
      <c r="Q43" s="208"/>
      <c r="R43" s="209"/>
      <c r="S43" s="54"/>
      <c r="T43" s="182"/>
      <c r="U43" s="60"/>
    </row>
    <row r="44" spans="1:21" s="3" customFormat="1" ht="20.25" customHeight="1">
      <c r="A44" s="1"/>
      <c r="B44" s="26" t="s">
        <v>6</v>
      </c>
      <c r="C44" s="201"/>
      <c r="D44" s="202"/>
      <c r="E44" s="202"/>
      <c r="F44" s="202"/>
      <c r="G44" s="202"/>
      <c r="H44" s="203"/>
      <c r="I44" s="207"/>
      <c r="J44" s="208"/>
      <c r="K44" s="209"/>
      <c r="L44" s="53"/>
      <c r="M44" s="53"/>
      <c r="N44" s="223"/>
      <c r="O44" s="224"/>
      <c r="P44" s="207"/>
      <c r="Q44" s="208"/>
      <c r="R44" s="209"/>
      <c r="S44" s="54"/>
      <c r="T44" s="182"/>
      <c r="U44" s="60"/>
    </row>
    <row r="45" spans="1:21" s="3" customFormat="1" ht="20.25" customHeight="1">
      <c r="A45" s="1"/>
      <c r="B45" s="26" t="s">
        <v>7</v>
      </c>
      <c r="C45" s="201"/>
      <c r="D45" s="202"/>
      <c r="E45" s="202"/>
      <c r="F45" s="202"/>
      <c r="G45" s="202"/>
      <c r="H45" s="203"/>
      <c r="I45" s="207"/>
      <c r="J45" s="208"/>
      <c r="K45" s="209"/>
      <c r="L45" s="53"/>
      <c r="M45" s="53"/>
      <c r="N45" s="223"/>
      <c r="O45" s="224"/>
      <c r="P45" s="207"/>
      <c r="Q45" s="208"/>
      <c r="R45" s="209"/>
      <c r="S45" s="54"/>
      <c r="T45" s="182"/>
      <c r="U45" s="60"/>
    </row>
    <row r="46" spans="1:21" s="3" customFormat="1" ht="20.25" customHeight="1">
      <c r="A46" s="1"/>
      <c r="B46" s="39" t="s">
        <v>8</v>
      </c>
      <c r="C46" s="204"/>
      <c r="D46" s="205"/>
      <c r="E46" s="205"/>
      <c r="F46" s="205"/>
      <c r="G46" s="205"/>
      <c r="H46" s="206"/>
      <c r="I46" s="217"/>
      <c r="J46" s="218"/>
      <c r="K46" s="219"/>
      <c r="L46" s="196"/>
      <c r="M46" s="55"/>
      <c r="N46" s="235"/>
      <c r="O46" s="236"/>
      <c r="P46" s="217"/>
      <c r="Q46" s="218"/>
      <c r="R46" s="219"/>
      <c r="S46" s="56"/>
      <c r="T46" s="182"/>
      <c r="U46" s="60"/>
    </row>
    <row r="47" spans="2:20" ht="6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97"/>
      <c r="M47" s="32"/>
      <c r="N47" s="32"/>
      <c r="O47" s="32"/>
      <c r="P47" s="32"/>
      <c r="Q47" s="32"/>
      <c r="R47" s="32"/>
      <c r="S47" s="32"/>
      <c r="T47" s="182"/>
    </row>
    <row r="48" spans="2:20" ht="21" customHeight="1">
      <c r="B48" s="240" t="s">
        <v>126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2"/>
      <c r="T48" s="182"/>
    </row>
    <row r="49" spans="1:21" s="3" customFormat="1" ht="15.75" customHeight="1">
      <c r="A49" s="1"/>
      <c r="B49" s="57"/>
      <c r="C49" s="231" t="s">
        <v>9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2"/>
      <c r="P49" s="237"/>
      <c r="Q49" s="238"/>
      <c r="R49" s="238"/>
      <c r="S49" s="239"/>
      <c r="T49" s="182"/>
      <c r="U49" s="60"/>
    </row>
    <row r="50" spans="1:21" s="3" customFormat="1" ht="15.75" customHeight="1">
      <c r="A50" s="1"/>
      <c r="B50" s="58"/>
      <c r="C50" s="233" t="s">
        <v>666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4"/>
      <c r="P50" s="225"/>
      <c r="Q50" s="226"/>
      <c r="R50" s="226"/>
      <c r="S50" s="227"/>
      <c r="T50" s="182"/>
      <c r="U50" s="60"/>
    </row>
    <row r="51" spans="1:21" s="3" customFormat="1" ht="18.75" customHeight="1">
      <c r="A51" s="1"/>
      <c r="B51" s="59"/>
      <c r="C51" s="167" t="s">
        <v>667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8"/>
      <c r="P51" s="228">
        <f>IF(P49&amp;P50="","",IF(P49="",0,P49)+IF(P50="",0,P50))</f>
      </c>
      <c r="Q51" s="229"/>
      <c r="R51" s="229"/>
      <c r="S51" s="230"/>
      <c r="T51" s="182"/>
      <c r="U51" s="60"/>
    </row>
    <row r="52" spans="2:20" ht="6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82"/>
    </row>
    <row r="53" spans="2:20" ht="9" customHeight="1">
      <c r="B53" s="60" t="s">
        <v>99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82"/>
    </row>
    <row r="54" spans="2:20" ht="9" customHeight="1">
      <c r="B54" s="60" t="s">
        <v>100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82"/>
    </row>
    <row r="55" spans="2:19" ht="24" customHeight="1"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</row>
  </sheetData>
  <sheetProtection password="C92A" sheet="1" objects="1" scenarios="1"/>
  <protectedRanges>
    <protectedRange sqref="G5:S6 I11:S12 I13 O13 O14 R14 D19:D21 F19:S21 D25:D26 F25:F26 H25:J26 Q25:S26 H27:S28 J30:S32 C39:S46 P49:S50" name="Raspon1"/>
  </protectedRanges>
  <mergeCells count="111">
    <mergeCell ref="B1:S1"/>
    <mergeCell ref="B55:S55"/>
    <mergeCell ref="B11:H11"/>
    <mergeCell ref="B12:H12"/>
    <mergeCell ref="B13:H13"/>
    <mergeCell ref="B14:H14"/>
    <mergeCell ref="B10:S10"/>
    <mergeCell ref="I14:J14"/>
    <mergeCell ref="I11:S11"/>
    <mergeCell ref="I12:S12"/>
    <mergeCell ref="N21:R21"/>
    <mergeCell ref="B15:I15"/>
    <mergeCell ref="B16:S16"/>
    <mergeCell ref="H17:J18"/>
    <mergeCell ref="J15:S15"/>
    <mergeCell ref="C43:H43"/>
    <mergeCell ref="B22:S22"/>
    <mergeCell ref="N35:O38"/>
    <mergeCell ref="B23:B24"/>
    <mergeCell ref="H23:J24"/>
    <mergeCell ref="B35:B38"/>
    <mergeCell ref="C35:H38"/>
    <mergeCell ref="H21:J21"/>
    <mergeCell ref="B17:B18"/>
    <mergeCell ref="R2:S2"/>
    <mergeCell ref="O14:P14"/>
    <mergeCell ref="R14:S14"/>
    <mergeCell ref="O13:S13"/>
    <mergeCell ref="N17:R18"/>
    <mergeCell ref="G5:S5"/>
    <mergeCell ref="G6:S6"/>
    <mergeCell ref="H19:J19"/>
    <mergeCell ref="H20:J20"/>
    <mergeCell ref="I13:L13"/>
    <mergeCell ref="K17:M18"/>
    <mergeCell ref="K19:M19"/>
    <mergeCell ref="K20:M20"/>
    <mergeCell ref="C17:G18"/>
    <mergeCell ref="F19:G19"/>
    <mergeCell ref="F20:G20"/>
    <mergeCell ref="K14:M14"/>
    <mergeCell ref="M13:N13"/>
    <mergeCell ref="N19:R19"/>
    <mergeCell ref="N20:R20"/>
    <mergeCell ref="F21:G21"/>
    <mergeCell ref="C23:G24"/>
    <mergeCell ref="I39:K39"/>
    <mergeCell ref="C30:I30"/>
    <mergeCell ref="C31:I31"/>
    <mergeCell ref="C32:I32"/>
    <mergeCell ref="B29:S29"/>
    <mergeCell ref="Q23:S23"/>
    <mergeCell ref="P35:S35"/>
    <mergeCell ref="P36:R38"/>
    <mergeCell ref="F25:G25"/>
    <mergeCell ref="F26:G26"/>
    <mergeCell ref="B27:G27"/>
    <mergeCell ref="C28:G28"/>
    <mergeCell ref="J31:S31"/>
    <mergeCell ref="J32:S32"/>
    <mergeCell ref="I35:K38"/>
    <mergeCell ref="B34:S34"/>
    <mergeCell ref="K21:M21"/>
    <mergeCell ref="K23:P24"/>
    <mergeCell ref="Q24:S24"/>
    <mergeCell ref="K25:P25"/>
    <mergeCell ref="K26:P26"/>
    <mergeCell ref="Q25:S25"/>
    <mergeCell ref="P50:S50"/>
    <mergeCell ref="P51:S51"/>
    <mergeCell ref="C49:O49"/>
    <mergeCell ref="C50:O50"/>
    <mergeCell ref="P39:R39"/>
    <mergeCell ref="N39:O39"/>
    <mergeCell ref="N45:O45"/>
    <mergeCell ref="N46:O46"/>
    <mergeCell ref="P40:R40"/>
    <mergeCell ref="P41:R41"/>
    <mergeCell ref="P42:R42"/>
    <mergeCell ref="P43:R43"/>
    <mergeCell ref="P44:R44"/>
    <mergeCell ref="P45:R45"/>
    <mergeCell ref="P46:R46"/>
    <mergeCell ref="P49:S49"/>
    <mergeCell ref="B48:S48"/>
    <mergeCell ref="N44:O44"/>
    <mergeCell ref="C44:H44"/>
    <mergeCell ref="Q26:S26"/>
    <mergeCell ref="C45:H45"/>
    <mergeCell ref="C46:H46"/>
    <mergeCell ref="H25:J25"/>
    <mergeCell ref="H26:J26"/>
    <mergeCell ref="H27:S27"/>
    <mergeCell ref="H28:S28"/>
    <mergeCell ref="J30:S30"/>
    <mergeCell ref="I46:K46"/>
    <mergeCell ref="I40:K40"/>
    <mergeCell ref="C39:H39"/>
    <mergeCell ref="C40:H40"/>
    <mergeCell ref="I43:K43"/>
    <mergeCell ref="I44:K44"/>
    <mergeCell ref="I45:K45"/>
    <mergeCell ref="C41:H41"/>
    <mergeCell ref="C42:H42"/>
    <mergeCell ref="M35:M38"/>
    <mergeCell ref="I41:K41"/>
    <mergeCell ref="I42:K42"/>
    <mergeCell ref="N40:O40"/>
    <mergeCell ref="N41:O41"/>
    <mergeCell ref="N42:O42"/>
    <mergeCell ref="N43:O43"/>
  </mergeCells>
  <dataValidations count="3">
    <dataValidation type="list" showInputMessage="1" showErrorMessage="1" sqref="L39:L46 S19:S21">
      <formula1>PPDS</formula1>
    </dataValidation>
    <dataValidation type="list" showInputMessage="1" showErrorMessage="1" sqref="H25:J26">
      <formula1>DaNe</formula1>
    </dataValidation>
    <dataValidation type="list" showInputMessage="1" showErrorMessage="1" sqref="M39:M46">
      <formula1>Invalid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2011&amp;C&amp;"Arial,Uobičajeno"&amp;8RRiF-ov obrazac  ©  www.rrif.hr&amp;R&amp;"Arial,Uobičajeno"&amp;8Stranica 1          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1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5.00390625" style="0" bestFit="1" customWidth="1"/>
    <col min="3" max="3" width="1.1484375" style="0" customWidth="1"/>
    <col min="4" max="4" width="24.57421875" style="0" bestFit="1" customWidth="1"/>
    <col min="5" max="5" width="9.00390625" style="0" bestFit="1" customWidth="1"/>
  </cols>
  <sheetData>
    <row r="2" spans="2:5" ht="14.25">
      <c r="B2" s="22">
        <v>2011</v>
      </c>
      <c r="D2" s="166"/>
      <c r="E2" s="166">
        <v>6000</v>
      </c>
    </row>
    <row r="3" ht="14.25">
      <c r="B3" s="22"/>
    </row>
    <row r="4" ht="14.25">
      <c r="B4" s="23">
        <v>1</v>
      </c>
    </row>
    <row r="5" ht="14.25">
      <c r="B5" s="23"/>
    </row>
    <row r="6" spans="2:5" ht="14.25">
      <c r="B6" s="13">
        <v>1</v>
      </c>
      <c r="C6" s="18"/>
      <c r="D6" s="18" t="s">
        <v>573</v>
      </c>
      <c r="E6" s="14">
        <v>0</v>
      </c>
    </row>
    <row r="7" spans="2:5" ht="14.25">
      <c r="B7" s="15">
        <f>B6+1</f>
        <v>2</v>
      </c>
      <c r="C7" s="11"/>
      <c r="D7" s="12" t="s">
        <v>575</v>
      </c>
      <c r="E7" s="16">
        <v>0</v>
      </c>
    </row>
    <row r="8" spans="2:5" ht="14.25">
      <c r="B8" s="15">
        <f aca="true" t="shared" si="0" ref="B8:B73">B7+1</f>
        <v>3</v>
      </c>
      <c r="C8" s="11"/>
      <c r="D8" s="12" t="s">
        <v>305</v>
      </c>
      <c r="E8" s="16">
        <v>0.18</v>
      </c>
    </row>
    <row r="9" spans="2:5" ht="14.25">
      <c r="B9" s="15">
        <f t="shared" si="0"/>
        <v>4</v>
      </c>
      <c r="C9" s="11"/>
      <c r="D9" s="12" t="s">
        <v>524</v>
      </c>
      <c r="E9" s="16">
        <v>0.1</v>
      </c>
    </row>
    <row r="10" spans="2:5" ht="14.25">
      <c r="B10" s="15">
        <f t="shared" si="0"/>
        <v>5</v>
      </c>
      <c r="C10" s="11"/>
      <c r="D10" s="12" t="s">
        <v>398</v>
      </c>
      <c r="E10" s="16">
        <v>0.1151</v>
      </c>
    </row>
    <row r="11" spans="2:5" ht="14.25">
      <c r="B11" s="15">
        <f t="shared" si="0"/>
        <v>6</v>
      </c>
      <c r="C11" s="11"/>
      <c r="D11" s="12" t="s">
        <v>307</v>
      </c>
      <c r="E11" s="16">
        <v>0.13</v>
      </c>
    </row>
    <row r="12" spans="2:5" ht="14.25">
      <c r="B12" s="15">
        <f t="shared" si="0"/>
        <v>7</v>
      </c>
      <c r="C12" s="11"/>
      <c r="D12" s="12" t="s">
        <v>575</v>
      </c>
      <c r="E12" s="16">
        <v>0</v>
      </c>
    </row>
    <row r="13" spans="2:5" ht="14.25">
      <c r="B13" s="15">
        <f t="shared" si="0"/>
        <v>8</v>
      </c>
      <c r="C13" s="11"/>
      <c r="D13" s="12" t="s">
        <v>481</v>
      </c>
      <c r="E13" s="16">
        <v>0.08</v>
      </c>
    </row>
    <row r="14" spans="2:5" ht="14.25">
      <c r="B14" s="15">
        <f t="shared" si="0"/>
        <v>9</v>
      </c>
      <c r="C14" s="11"/>
      <c r="D14" s="12" t="s">
        <v>456</v>
      </c>
      <c r="E14" s="16">
        <v>0.05</v>
      </c>
    </row>
    <row r="15" spans="2:5" ht="14.25">
      <c r="B15" s="15">
        <f t="shared" si="0"/>
        <v>10</v>
      </c>
      <c r="C15" s="11"/>
      <c r="D15" s="12" t="s">
        <v>556</v>
      </c>
      <c r="E15" s="16">
        <v>0.01</v>
      </c>
    </row>
    <row r="16" spans="2:5" ht="14.25">
      <c r="B16" s="15">
        <f t="shared" si="0"/>
        <v>11</v>
      </c>
      <c r="C16" s="11"/>
      <c r="D16" s="12" t="s">
        <v>548</v>
      </c>
      <c r="E16" s="16">
        <v>0.05</v>
      </c>
    </row>
    <row r="17" spans="2:5" ht="14.25">
      <c r="B17" s="15">
        <f t="shared" si="0"/>
        <v>12</v>
      </c>
      <c r="C17" s="11"/>
      <c r="D17" s="12" t="s">
        <v>325</v>
      </c>
      <c r="E17" s="16">
        <v>0.03</v>
      </c>
    </row>
    <row r="18" spans="2:5" ht="14.25">
      <c r="B18" s="15">
        <f t="shared" si="0"/>
        <v>13</v>
      </c>
      <c r="C18" s="11"/>
      <c r="D18" s="12" t="s">
        <v>363</v>
      </c>
      <c r="E18" s="16">
        <v>0.1</v>
      </c>
    </row>
    <row r="19" spans="2:5" ht="14.25">
      <c r="B19" s="15">
        <f t="shared" si="0"/>
        <v>14</v>
      </c>
      <c r="C19" s="11"/>
      <c r="D19" s="12" t="s">
        <v>438</v>
      </c>
      <c r="E19" s="16">
        <v>0.01</v>
      </c>
    </row>
    <row r="20" spans="2:5" ht="14.25">
      <c r="B20" s="15">
        <f t="shared" si="0"/>
        <v>15</v>
      </c>
      <c r="C20" s="11"/>
      <c r="D20" s="12" t="s">
        <v>572</v>
      </c>
      <c r="E20" s="16">
        <v>0.01</v>
      </c>
    </row>
    <row r="21" spans="2:5" ht="14.25">
      <c r="B21" s="15">
        <f t="shared" si="0"/>
        <v>16</v>
      </c>
      <c r="C21" s="11"/>
      <c r="D21" s="12" t="s">
        <v>458</v>
      </c>
      <c r="E21" s="16">
        <v>0.1</v>
      </c>
    </row>
    <row r="22" spans="2:5" ht="14.25">
      <c r="B22" s="15">
        <f t="shared" si="0"/>
        <v>17</v>
      </c>
      <c r="C22" s="11"/>
      <c r="D22" s="12" t="s">
        <v>434</v>
      </c>
      <c r="E22" s="16">
        <v>0.05</v>
      </c>
    </row>
    <row r="23" spans="2:5" ht="14.25">
      <c r="B23" s="15">
        <f t="shared" si="0"/>
        <v>18</v>
      </c>
      <c r="C23" s="11"/>
      <c r="D23" s="12" t="s">
        <v>376</v>
      </c>
      <c r="E23" s="16">
        <v>0.07</v>
      </c>
    </row>
    <row r="24" spans="2:5" ht="14.25">
      <c r="B24" s="15">
        <f t="shared" si="0"/>
        <v>19</v>
      </c>
      <c r="C24" s="11"/>
      <c r="D24" s="12" t="s">
        <v>472</v>
      </c>
      <c r="E24" s="16">
        <v>0.1</v>
      </c>
    </row>
    <row r="25" spans="2:5" ht="14.25">
      <c r="B25" s="15">
        <f t="shared" si="0"/>
        <v>20</v>
      </c>
      <c r="C25" s="11"/>
      <c r="D25" s="12" t="s">
        <v>439</v>
      </c>
      <c r="E25" s="16">
        <v>0.05</v>
      </c>
    </row>
    <row r="26" spans="2:5" ht="14.25">
      <c r="B26" s="15">
        <f t="shared" si="0"/>
        <v>21</v>
      </c>
      <c r="C26" s="11"/>
      <c r="D26" s="12" t="s">
        <v>466</v>
      </c>
      <c r="E26" s="16">
        <v>0.04</v>
      </c>
    </row>
    <row r="27" spans="2:5" ht="14.25">
      <c r="B27" s="15">
        <f t="shared" si="0"/>
        <v>22</v>
      </c>
      <c r="C27" s="11"/>
      <c r="D27" s="12" t="s">
        <v>333</v>
      </c>
      <c r="E27" s="16">
        <v>0.1</v>
      </c>
    </row>
    <row r="28" spans="2:5" ht="14.25">
      <c r="B28" s="15">
        <f t="shared" si="0"/>
        <v>23</v>
      </c>
      <c r="C28" s="11"/>
      <c r="D28" s="12" t="s">
        <v>459</v>
      </c>
      <c r="E28" s="16">
        <v>0.03</v>
      </c>
    </row>
    <row r="29" spans="2:5" ht="14.25">
      <c r="B29" s="15">
        <f t="shared" si="0"/>
        <v>24</v>
      </c>
      <c r="C29" s="11"/>
      <c r="D29" s="12" t="s">
        <v>383</v>
      </c>
      <c r="E29" s="16">
        <v>0.12</v>
      </c>
    </row>
    <row r="30" spans="2:5" ht="14.25">
      <c r="B30" s="15">
        <f t="shared" si="0"/>
        <v>25</v>
      </c>
      <c r="C30" s="11"/>
      <c r="D30" s="12" t="s">
        <v>565</v>
      </c>
      <c r="E30" s="16">
        <v>0.1</v>
      </c>
    </row>
    <row r="31" spans="2:5" ht="14.25">
      <c r="B31" s="15">
        <f t="shared" si="0"/>
        <v>26</v>
      </c>
      <c r="C31" s="11"/>
      <c r="D31" s="12" t="s">
        <v>497</v>
      </c>
      <c r="E31" s="16">
        <v>0.1</v>
      </c>
    </row>
    <row r="32" spans="2:5" ht="14.25">
      <c r="B32" s="15">
        <f t="shared" si="0"/>
        <v>27</v>
      </c>
      <c r="C32" s="11"/>
      <c r="D32" s="12" t="s">
        <v>487</v>
      </c>
      <c r="E32" s="16">
        <v>0.1</v>
      </c>
    </row>
    <row r="33" spans="2:5" ht="14.25">
      <c r="B33" s="15">
        <f t="shared" si="0"/>
        <v>28</v>
      </c>
      <c r="C33" s="11"/>
      <c r="D33" s="12" t="s">
        <v>492</v>
      </c>
      <c r="E33" s="16">
        <v>0.05</v>
      </c>
    </row>
    <row r="34" spans="2:5" ht="14.25">
      <c r="B34" s="15">
        <f t="shared" si="0"/>
        <v>29</v>
      </c>
      <c r="C34" s="11"/>
      <c r="D34" s="12" t="s">
        <v>313</v>
      </c>
      <c r="E34" s="16">
        <v>0.03</v>
      </c>
    </row>
    <row r="35" spans="2:5" ht="14.25">
      <c r="B35" s="15">
        <f t="shared" si="0"/>
        <v>30</v>
      </c>
      <c r="C35" s="11"/>
      <c r="D35" s="12" t="s">
        <v>334</v>
      </c>
      <c r="E35" s="16">
        <v>0.1</v>
      </c>
    </row>
    <row r="36" spans="2:5" ht="14.25">
      <c r="B36" s="15">
        <f t="shared" si="0"/>
        <v>31</v>
      </c>
      <c r="C36" s="11"/>
      <c r="D36" s="12" t="s">
        <v>512</v>
      </c>
      <c r="E36" s="16">
        <v>0.05</v>
      </c>
    </row>
    <row r="37" spans="2:5" ht="14.25">
      <c r="B37" s="15">
        <f t="shared" si="0"/>
        <v>32</v>
      </c>
      <c r="C37" s="11"/>
      <c r="D37" s="12" t="s">
        <v>411</v>
      </c>
      <c r="E37" s="16">
        <v>0.05</v>
      </c>
    </row>
    <row r="38" spans="2:5" ht="14.25">
      <c r="B38" s="15">
        <f t="shared" si="0"/>
        <v>33</v>
      </c>
      <c r="C38" s="11"/>
      <c r="D38" s="12" t="s">
        <v>372</v>
      </c>
      <c r="E38" s="16">
        <v>0.1</v>
      </c>
    </row>
    <row r="39" spans="2:5" ht="14.25">
      <c r="B39" s="15">
        <f t="shared" si="0"/>
        <v>34</v>
      </c>
      <c r="C39" s="11"/>
      <c r="D39" s="12" t="s">
        <v>636</v>
      </c>
      <c r="E39" s="16">
        <v>0.0151</v>
      </c>
    </row>
    <row r="40" spans="2:5" ht="14.25">
      <c r="B40" s="15">
        <f t="shared" si="0"/>
        <v>35</v>
      </c>
      <c r="C40" s="11"/>
      <c r="D40" s="12" t="s">
        <v>406</v>
      </c>
      <c r="E40" s="16">
        <v>0.1</v>
      </c>
    </row>
    <row r="41" spans="2:5" ht="14.25">
      <c r="B41" s="15">
        <f t="shared" si="0"/>
        <v>36</v>
      </c>
      <c r="C41" s="11"/>
      <c r="D41" s="12" t="s">
        <v>427</v>
      </c>
      <c r="E41" s="16">
        <v>0.1</v>
      </c>
    </row>
    <row r="42" spans="2:5" ht="14.25">
      <c r="B42" s="15">
        <f t="shared" si="0"/>
        <v>37</v>
      </c>
      <c r="C42" s="11"/>
      <c r="D42" s="12" t="s">
        <v>530</v>
      </c>
      <c r="E42" s="16">
        <v>0.06</v>
      </c>
    </row>
    <row r="43" spans="2:5" ht="14.25">
      <c r="B43" s="15">
        <f t="shared" si="0"/>
        <v>38</v>
      </c>
      <c r="C43" s="11"/>
      <c r="D43" s="12" t="s">
        <v>428</v>
      </c>
      <c r="E43" s="16">
        <v>0.05</v>
      </c>
    </row>
    <row r="44" spans="2:5" ht="14.25">
      <c r="B44" s="15">
        <f t="shared" si="0"/>
        <v>39</v>
      </c>
      <c r="C44" s="11"/>
      <c r="D44" s="12" t="s">
        <v>493</v>
      </c>
      <c r="E44" s="16">
        <v>0.05</v>
      </c>
    </row>
    <row r="45" spans="2:5" ht="14.25">
      <c r="B45" s="15">
        <f t="shared" si="0"/>
        <v>40</v>
      </c>
      <c r="C45" s="11"/>
      <c r="D45" s="12" t="s">
        <v>417</v>
      </c>
      <c r="E45" s="16">
        <v>0.1</v>
      </c>
    </row>
    <row r="46" spans="2:5" ht="14.25">
      <c r="B46" s="15">
        <f t="shared" si="0"/>
        <v>41</v>
      </c>
      <c r="C46" s="11"/>
      <c r="D46" s="12" t="s">
        <v>536</v>
      </c>
      <c r="E46" s="16">
        <v>0.02</v>
      </c>
    </row>
    <row r="47" spans="2:5" ht="14.25">
      <c r="B47" s="15">
        <f t="shared" si="0"/>
        <v>42</v>
      </c>
      <c r="C47" s="11"/>
      <c r="D47" s="12" t="s">
        <v>377</v>
      </c>
      <c r="E47" s="16">
        <v>0.1</v>
      </c>
    </row>
    <row r="48" spans="2:5" ht="14.25">
      <c r="B48" s="15">
        <f t="shared" si="0"/>
        <v>43</v>
      </c>
      <c r="C48" s="11"/>
      <c r="D48" s="12" t="s">
        <v>503</v>
      </c>
      <c r="E48" s="16">
        <v>0.03</v>
      </c>
    </row>
    <row r="49" spans="2:5" ht="14.25">
      <c r="B49" s="15">
        <f t="shared" si="0"/>
        <v>44</v>
      </c>
      <c r="C49" s="11"/>
      <c r="D49" s="12" t="s">
        <v>467</v>
      </c>
      <c r="E49" s="16">
        <v>0.0541</v>
      </c>
    </row>
    <row r="50" spans="2:5" ht="14.25">
      <c r="B50" s="15">
        <f t="shared" si="0"/>
        <v>45</v>
      </c>
      <c r="C50" s="11"/>
      <c r="D50" s="12" t="s">
        <v>390</v>
      </c>
      <c r="E50" s="16">
        <v>0.1</v>
      </c>
    </row>
    <row r="51" spans="2:5" ht="14.25">
      <c r="B51" s="15">
        <f t="shared" si="0"/>
        <v>46</v>
      </c>
      <c r="C51" s="11"/>
      <c r="D51" s="12" t="s">
        <v>392</v>
      </c>
      <c r="E51" s="16">
        <v>0.05</v>
      </c>
    </row>
    <row r="52" spans="2:5" ht="14.25">
      <c r="B52" s="15">
        <f t="shared" si="0"/>
        <v>47</v>
      </c>
      <c r="C52" s="11"/>
      <c r="D52" s="12" t="s">
        <v>412</v>
      </c>
      <c r="E52" s="16">
        <v>0.05</v>
      </c>
    </row>
    <row r="53" spans="2:5" ht="14.25">
      <c r="B53" s="15">
        <f t="shared" si="0"/>
        <v>48</v>
      </c>
      <c r="C53" s="11"/>
      <c r="D53" s="12" t="s">
        <v>571</v>
      </c>
      <c r="E53" s="16">
        <v>0.1</v>
      </c>
    </row>
    <row r="54" spans="2:5" ht="14.25">
      <c r="B54" s="15">
        <f t="shared" si="0"/>
        <v>49</v>
      </c>
      <c r="C54" s="11"/>
      <c r="D54" s="12" t="s">
        <v>385</v>
      </c>
      <c r="E54" s="16">
        <v>0.1</v>
      </c>
    </row>
    <row r="55" spans="2:5" ht="14.25">
      <c r="B55" s="15">
        <f t="shared" si="0"/>
        <v>50</v>
      </c>
      <c r="C55" s="11"/>
      <c r="D55" s="12" t="s">
        <v>440</v>
      </c>
      <c r="E55" s="16">
        <v>0.03</v>
      </c>
    </row>
    <row r="56" spans="2:5" ht="14.25">
      <c r="B56" s="15">
        <f t="shared" si="0"/>
        <v>51</v>
      </c>
      <c r="C56" s="11"/>
      <c r="D56" s="12" t="s">
        <v>441</v>
      </c>
      <c r="E56" s="16">
        <v>0.05</v>
      </c>
    </row>
    <row r="57" spans="2:5" ht="14.25">
      <c r="B57" s="15">
        <f t="shared" si="0"/>
        <v>52</v>
      </c>
      <c r="C57" s="11"/>
      <c r="D57" s="12" t="s">
        <v>418</v>
      </c>
      <c r="E57" s="16">
        <v>0.1</v>
      </c>
    </row>
    <row r="58" spans="2:5" ht="14.25">
      <c r="B58" s="15">
        <f t="shared" si="0"/>
        <v>53</v>
      </c>
      <c r="C58" s="11"/>
      <c r="D58" s="12" t="s">
        <v>393</v>
      </c>
      <c r="E58" s="16">
        <v>0.05</v>
      </c>
    </row>
    <row r="59" spans="2:5" ht="14.25">
      <c r="B59" s="15">
        <f t="shared" si="0"/>
        <v>54</v>
      </c>
      <c r="C59" s="11"/>
      <c r="D59" s="12" t="s">
        <v>386</v>
      </c>
      <c r="E59" s="16">
        <v>0.05</v>
      </c>
    </row>
    <row r="60" spans="2:5" ht="14.25">
      <c r="B60" s="15">
        <f t="shared" si="0"/>
        <v>55</v>
      </c>
      <c r="C60" s="11"/>
      <c r="D60" s="12" t="s">
        <v>518</v>
      </c>
      <c r="E60" s="16">
        <v>0.08</v>
      </c>
    </row>
    <row r="61" spans="2:5" ht="14.25">
      <c r="B61" s="15">
        <f t="shared" si="0"/>
        <v>56</v>
      </c>
      <c r="C61" s="11"/>
      <c r="D61" s="12" t="s">
        <v>364</v>
      </c>
      <c r="E61" s="16">
        <v>0.1</v>
      </c>
    </row>
    <row r="62" spans="2:5" ht="14.25">
      <c r="B62" s="15">
        <f t="shared" si="0"/>
        <v>57</v>
      </c>
      <c r="C62" s="11"/>
      <c r="D62" s="12" t="s">
        <v>429</v>
      </c>
      <c r="E62" s="16">
        <v>0.08</v>
      </c>
    </row>
    <row r="63" spans="2:5" ht="14.25">
      <c r="B63" s="15">
        <f t="shared" si="0"/>
        <v>58</v>
      </c>
      <c r="C63" s="11"/>
      <c r="D63" s="12" t="s">
        <v>402</v>
      </c>
      <c r="E63" s="16">
        <v>0.05</v>
      </c>
    </row>
    <row r="64" spans="2:5" ht="14.25">
      <c r="B64" s="15">
        <f t="shared" si="0"/>
        <v>59</v>
      </c>
      <c r="C64" s="11"/>
      <c r="D64" s="12" t="s">
        <v>637</v>
      </c>
      <c r="E64" s="16">
        <v>0.05</v>
      </c>
    </row>
    <row r="65" spans="2:5" ht="14.25">
      <c r="B65" s="15">
        <f t="shared" si="0"/>
        <v>60</v>
      </c>
      <c r="C65" s="11"/>
      <c r="D65" s="12" t="s">
        <v>447</v>
      </c>
      <c r="E65" s="16">
        <v>0.08</v>
      </c>
    </row>
    <row r="66" spans="2:5" ht="14.25">
      <c r="B66" s="15">
        <f t="shared" si="0"/>
        <v>61</v>
      </c>
      <c r="C66" s="11"/>
      <c r="D66" s="12" t="s">
        <v>423</v>
      </c>
      <c r="E66" s="16">
        <v>0.1</v>
      </c>
    </row>
    <row r="67" spans="2:5" ht="14.25">
      <c r="B67" s="15">
        <f t="shared" si="0"/>
        <v>62</v>
      </c>
      <c r="C67" s="11"/>
      <c r="D67" s="12" t="s">
        <v>442</v>
      </c>
      <c r="E67" s="16">
        <v>0.02</v>
      </c>
    </row>
    <row r="68" spans="2:5" ht="14.25">
      <c r="B68" s="15">
        <f t="shared" si="0"/>
        <v>63</v>
      </c>
      <c r="C68" s="11"/>
      <c r="D68" s="12" t="s">
        <v>494</v>
      </c>
      <c r="E68" s="16">
        <v>0.05</v>
      </c>
    </row>
    <row r="69" spans="2:5" ht="14.25">
      <c r="B69" s="15">
        <f t="shared" si="0"/>
        <v>64</v>
      </c>
      <c r="C69" s="11"/>
      <c r="D69" s="12" t="s">
        <v>461</v>
      </c>
      <c r="E69" s="16">
        <v>0.05</v>
      </c>
    </row>
    <row r="70" spans="2:5" ht="14.25">
      <c r="B70" s="15">
        <f t="shared" si="0"/>
        <v>65</v>
      </c>
      <c r="C70" s="11"/>
      <c r="D70" s="12" t="s">
        <v>327</v>
      </c>
      <c r="E70" s="16">
        <v>0.0575</v>
      </c>
    </row>
    <row r="71" spans="2:5" ht="14.25">
      <c r="B71" s="15">
        <f t="shared" si="0"/>
        <v>66</v>
      </c>
      <c r="C71" s="11"/>
      <c r="D71" s="12" t="s">
        <v>335</v>
      </c>
      <c r="E71" s="16">
        <v>0.07</v>
      </c>
    </row>
    <row r="72" spans="2:5" ht="14.25">
      <c r="B72" s="15">
        <f t="shared" si="0"/>
        <v>67</v>
      </c>
      <c r="C72" s="11"/>
      <c r="D72" s="12" t="s">
        <v>560</v>
      </c>
      <c r="E72" s="16">
        <v>0.08</v>
      </c>
    </row>
    <row r="73" spans="2:5" ht="14.25">
      <c r="B73" s="15">
        <f t="shared" si="0"/>
        <v>68</v>
      </c>
      <c r="C73" s="11"/>
      <c r="D73" s="12" t="s">
        <v>559</v>
      </c>
      <c r="E73" s="16">
        <v>0.15</v>
      </c>
    </row>
    <row r="74" spans="2:5" ht="14.25">
      <c r="B74" s="15">
        <f aca="true" t="shared" si="1" ref="B74:B141">B73+1</f>
        <v>69</v>
      </c>
      <c r="C74" s="11"/>
      <c r="D74" s="12" t="s">
        <v>353</v>
      </c>
      <c r="E74" s="16">
        <v>0.05</v>
      </c>
    </row>
    <row r="75" spans="2:5" ht="14.25">
      <c r="B75" s="15">
        <f t="shared" si="1"/>
        <v>70</v>
      </c>
      <c r="C75" s="11"/>
      <c r="D75" s="12" t="s">
        <v>312</v>
      </c>
      <c r="E75" s="16">
        <v>0.09</v>
      </c>
    </row>
    <row r="76" spans="2:5" ht="14.25">
      <c r="B76" s="15">
        <f t="shared" si="1"/>
        <v>71</v>
      </c>
      <c r="C76" s="11"/>
      <c r="D76" s="12" t="s">
        <v>522</v>
      </c>
      <c r="E76" s="16">
        <v>0.08</v>
      </c>
    </row>
    <row r="77" spans="2:5" ht="14.25">
      <c r="B77" s="15">
        <f t="shared" si="1"/>
        <v>72</v>
      </c>
      <c r="C77" s="11"/>
      <c r="D77" s="12" t="s">
        <v>352</v>
      </c>
      <c r="E77" s="16">
        <v>0.05</v>
      </c>
    </row>
    <row r="78" spans="2:5" ht="14.25">
      <c r="B78" s="15">
        <f t="shared" si="1"/>
        <v>73</v>
      </c>
      <c r="C78" s="11"/>
      <c r="D78" s="12" t="s">
        <v>450</v>
      </c>
      <c r="E78" s="16">
        <v>0.1</v>
      </c>
    </row>
    <row r="79" spans="2:5" ht="14.25">
      <c r="B79" s="15">
        <f t="shared" si="1"/>
        <v>74</v>
      </c>
      <c r="C79" s="11"/>
      <c r="D79" s="12" t="s">
        <v>453</v>
      </c>
      <c r="E79" s="16">
        <v>0.08</v>
      </c>
    </row>
    <row r="80" spans="2:5" ht="14.25">
      <c r="B80" s="15">
        <f t="shared" si="1"/>
        <v>75</v>
      </c>
      <c r="C80" s="11"/>
      <c r="D80" s="12" t="s">
        <v>455</v>
      </c>
      <c r="E80" s="16">
        <v>0.01</v>
      </c>
    </row>
    <row r="81" spans="2:5" ht="14.25">
      <c r="B81" s="15">
        <f t="shared" si="1"/>
        <v>76</v>
      </c>
      <c r="C81" s="11"/>
      <c r="D81" s="12" t="s">
        <v>468</v>
      </c>
      <c r="E81" s="16">
        <v>0.03</v>
      </c>
    </row>
    <row r="82" spans="2:5" ht="14.25">
      <c r="B82" s="15">
        <f t="shared" si="1"/>
        <v>77</v>
      </c>
      <c r="C82" s="11"/>
      <c r="D82" s="12" t="s">
        <v>328</v>
      </c>
      <c r="E82" s="16">
        <v>0.03</v>
      </c>
    </row>
    <row r="83" spans="2:5" ht="14.25">
      <c r="B83" s="15">
        <f t="shared" si="1"/>
        <v>78</v>
      </c>
      <c r="C83" s="11"/>
      <c r="D83" s="12" t="s">
        <v>549</v>
      </c>
      <c r="E83" s="16">
        <v>0.03</v>
      </c>
    </row>
    <row r="84" spans="2:5" ht="14.25">
      <c r="B84" s="15">
        <f t="shared" si="1"/>
        <v>79</v>
      </c>
      <c r="C84" s="11"/>
      <c r="D84" s="12" t="s">
        <v>452</v>
      </c>
      <c r="E84" s="16">
        <v>0.1</v>
      </c>
    </row>
    <row r="85" spans="2:5" ht="14.25">
      <c r="B85" s="15">
        <f t="shared" si="1"/>
        <v>80</v>
      </c>
      <c r="C85" s="11"/>
      <c r="D85" s="12" t="s">
        <v>394</v>
      </c>
      <c r="E85" s="16">
        <v>0.05</v>
      </c>
    </row>
    <row r="86" spans="2:5" ht="14.25">
      <c r="B86" s="15">
        <f t="shared" si="1"/>
        <v>81</v>
      </c>
      <c r="C86" s="11"/>
      <c r="D86" s="12" t="s">
        <v>430</v>
      </c>
      <c r="E86" s="16">
        <v>0.1</v>
      </c>
    </row>
    <row r="87" spans="2:5" ht="14.25">
      <c r="B87" s="15">
        <f t="shared" si="1"/>
        <v>82</v>
      </c>
      <c r="C87" s="11"/>
      <c r="D87" s="12" t="s">
        <v>388</v>
      </c>
      <c r="E87" s="16">
        <v>0.1</v>
      </c>
    </row>
    <row r="88" spans="2:5" ht="14.25">
      <c r="B88" s="15">
        <f t="shared" si="1"/>
        <v>83</v>
      </c>
      <c r="C88" s="11"/>
      <c r="D88" s="12" t="s">
        <v>424</v>
      </c>
      <c r="E88" s="16">
        <v>0.05</v>
      </c>
    </row>
    <row r="89" spans="2:5" ht="14.25">
      <c r="B89" s="15">
        <f t="shared" si="1"/>
        <v>84</v>
      </c>
      <c r="C89" s="11"/>
      <c r="D89" s="12" t="s">
        <v>638</v>
      </c>
      <c r="E89" s="16">
        <v>0.1</v>
      </c>
    </row>
    <row r="90" spans="2:5" ht="14.25">
      <c r="B90" s="15">
        <f t="shared" si="1"/>
        <v>85</v>
      </c>
      <c r="C90" s="11"/>
      <c r="D90" s="12" t="s">
        <v>437</v>
      </c>
      <c r="E90" s="16">
        <v>0.07</v>
      </c>
    </row>
    <row r="91" spans="2:5" ht="14.25">
      <c r="B91" s="15">
        <f t="shared" si="1"/>
        <v>86</v>
      </c>
      <c r="C91" s="11"/>
      <c r="D91" s="12" t="s">
        <v>537</v>
      </c>
      <c r="E91" s="16">
        <v>0.05</v>
      </c>
    </row>
    <row r="92" spans="2:5" ht="14.25">
      <c r="B92" s="15">
        <f t="shared" si="1"/>
        <v>87</v>
      </c>
      <c r="C92" s="11"/>
      <c r="D92" s="12" t="s">
        <v>329</v>
      </c>
      <c r="E92" s="16">
        <v>0.05</v>
      </c>
    </row>
    <row r="93" spans="2:5" ht="14.25">
      <c r="B93" s="15">
        <f t="shared" si="1"/>
        <v>88</v>
      </c>
      <c r="C93" s="11"/>
      <c r="D93" s="12" t="s">
        <v>389</v>
      </c>
      <c r="E93" s="16">
        <v>0.1</v>
      </c>
    </row>
    <row r="94" spans="2:5" ht="14.25">
      <c r="B94" s="15">
        <f t="shared" si="1"/>
        <v>89</v>
      </c>
      <c r="C94" s="11"/>
      <c r="D94" s="12" t="s">
        <v>639</v>
      </c>
      <c r="E94" s="16">
        <v>0.05</v>
      </c>
    </row>
    <row r="95" spans="2:5" ht="14.25">
      <c r="B95" s="15">
        <f t="shared" si="1"/>
        <v>90</v>
      </c>
      <c r="C95" s="11"/>
      <c r="D95" s="12" t="s">
        <v>519</v>
      </c>
      <c r="E95" s="16">
        <v>0.1</v>
      </c>
    </row>
    <row r="96" spans="2:5" ht="14.25">
      <c r="B96" s="15">
        <f t="shared" si="1"/>
        <v>91</v>
      </c>
      <c r="C96" s="11"/>
      <c r="D96" s="12" t="s">
        <v>345</v>
      </c>
      <c r="E96" s="16">
        <v>0.04</v>
      </c>
    </row>
    <row r="97" spans="2:5" ht="14.25">
      <c r="B97" s="15">
        <f t="shared" si="1"/>
        <v>92</v>
      </c>
      <c r="C97" s="11"/>
      <c r="D97" s="12" t="s">
        <v>490</v>
      </c>
      <c r="E97" s="16">
        <v>0.05</v>
      </c>
    </row>
    <row r="98" spans="2:5" ht="14.25">
      <c r="B98" s="15">
        <f t="shared" si="1"/>
        <v>93</v>
      </c>
      <c r="C98" s="11"/>
      <c r="D98" s="12" t="s">
        <v>502</v>
      </c>
      <c r="E98" s="16">
        <v>0.12</v>
      </c>
    </row>
    <row r="99" spans="2:5" ht="14.25">
      <c r="B99" s="15">
        <f t="shared" si="1"/>
        <v>94</v>
      </c>
      <c r="C99" s="11"/>
      <c r="D99" s="12" t="s">
        <v>362</v>
      </c>
      <c r="E99" s="16">
        <v>0.1</v>
      </c>
    </row>
    <row r="100" spans="2:5" ht="14.25">
      <c r="B100" s="15">
        <f t="shared" si="1"/>
        <v>95</v>
      </c>
      <c r="C100" s="11"/>
      <c r="D100" s="12" t="s">
        <v>315</v>
      </c>
      <c r="E100" s="16">
        <v>0.06</v>
      </c>
    </row>
    <row r="101" spans="2:5" ht="14.25">
      <c r="B101" s="15">
        <f t="shared" si="1"/>
        <v>96</v>
      </c>
      <c r="C101" s="11"/>
      <c r="D101" s="12" t="s">
        <v>482</v>
      </c>
      <c r="E101" s="16">
        <v>0.1</v>
      </c>
    </row>
    <row r="102" spans="2:5" ht="14.25">
      <c r="B102" s="15">
        <f t="shared" si="1"/>
        <v>97</v>
      </c>
      <c r="C102" s="11"/>
      <c r="D102" s="12" t="s">
        <v>443</v>
      </c>
      <c r="E102" s="16">
        <v>0.03</v>
      </c>
    </row>
    <row r="103" spans="2:5" ht="14.25">
      <c r="B103" s="15">
        <f t="shared" si="1"/>
        <v>98</v>
      </c>
      <c r="C103" s="11"/>
      <c r="D103" s="12" t="s">
        <v>336</v>
      </c>
      <c r="E103" s="16">
        <v>0.05</v>
      </c>
    </row>
    <row r="104" spans="2:5" ht="14.25">
      <c r="B104" s="15">
        <f t="shared" si="1"/>
        <v>99</v>
      </c>
      <c r="C104" s="11"/>
      <c r="D104" s="12" t="s">
        <v>413</v>
      </c>
      <c r="E104" s="16">
        <v>0.05</v>
      </c>
    </row>
    <row r="105" spans="2:5" ht="14.25">
      <c r="B105" s="15">
        <f t="shared" si="1"/>
        <v>100</v>
      </c>
      <c r="C105" s="11"/>
      <c r="D105" s="12" t="s">
        <v>318</v>
      </c>
      <c r="E105" s="16">
        <v>0.09</v>
      </c>
    </row>
    <row r="106" spans="2:5" ht="14.25">
      <c r="B106" s="15">
        <f t="shared" si="1"/>
        <v>101</v>
      </c>
      <c r="C106" s="11"/>
      <c r="D106" s="12" t="s">
        <v>501</v>
      </c>
      <c r="E106" s="16">
        <v>0.1</v>
      </c>
    </row>
    <row r="107" spans="2:5" ht="14.25">
      <c r="B107" s="15">
        <f t="shared" si="1"/>
        <v>102</v>
      </c>
      <c r="C107" s="11"/>
      <c r="D107" s="12" t="s">
        <v>640</v>
      </c>
      <c r="E107" s="16">
        <v>0.0819</v>
      </c>
    </row>
    <row r="108" spans="2:5" ht="14.25">
      <c r="B108" s="15">
        <f t="shared" si="1"/>
        <v>103</v>
      </c>
      <c r="C108" s="11"/>
      <c r="D108" s="12" t="s">
        <v>557</v>
      </c>
      <c r="E108" s="16">
        <v>0.02</v>
      </c>
    </row>
    <row r="109" spans="2:5" ht="14.25">
      <c r="B109" s="15">
        <f t="shared" si="1"/>
        <v>104</v>
      </c>
      <c r="C109" s="11"/>
      <c r="D109" s="12" t="s">
        <v>384</v>
      </c>
      <c r="E109" s="16">
        <v>0.08</v>
      </c>
    </row>
    <row r="110" spans="2:5" ht="14.25">
      <c r="B110" s="15">
        <f t="shared" si="1"/>
        <v>105</v>
      </c>
      <c r="C110" s="11"/>
      <c r="D110" s="12" t="s">
        <v>414</v>
      </c>
      <c r="E110" s="16">
        <v>0.1</v>
      </c>
    </row>
    <row r="111" spans="2:5" ht="14.25">
      <c r="B111" s="15">
        <f t="shared" si="1"/>
        <v>106</v>
      </c>
      <c r="C111" s="11"/>
      <c r="D111" s="12" t="s">
        <v>354</v>
      </c>
      <c r="E111" s="16">
        <v>0.12</v>
      </c>
    </row>
    <row r="112" spans="2:5" ht="14.25">
      <c r="B112" s="15">
        <f t="shared" si="1"/>
        <v>107</v>
      </c>
      <c r="C112" s="11"/>
      <c r="D112" s="12" t="s">
        <v>538</v>
      </c>
      <c r="E112" s="16">
        <v>0.05</v>
      </c>
    </row>
    <row r="113" spans="2:5" ht="14.25">
      <c r="B113" s="15">
        <f t="shared" si="1"/>
        <v>108</v>
      </c>
      <c r="C113" s="11"/>
      <c r="D113" s="12" t="s">
        <v>510</v>
      </c>
      <c r="E113" s="16">
        <v>0.12</v>
      </c>
    </row>
    <row r="114" spans="2:5" ht="14.25">
      <c r="B114" s="15">
        <f t="shared" si="1"/>
        <v>109</v>
      </c>
      <c r="C114" s="11"/>
      <c r="D114" s="12" t="s">
        <v>543</v>
      </c>
      <c r="E114" s="16">
        <v>0.05</v>
      </c>
    </row>
    <row r="115" spans="2:5" ht="14.25">
      <c r="B115" s="15">
        <f t="shared" si="1"/>
        <v>110</v>
      </c>
      <c r="C115" s="11"/>
      <c r="D115" s="12" t="s">
        <v>469</v>
      </c>
      <c r="E115" s="16">
        <v>0.05</v>
      </c>
    </row>
    <row r="116" spans="2:5" ht="14.25">
      <c r="B116" s="15">
        <f t="shared" si="1"/>
        <v>111</v>
      </c>
      <c r="C116" s="11"/>
      <c r="D116" s="12" t="s">
        <v>470</v>
      </c>
      <c r="E116" s="16">
        <v>0.03</v>
      </c>
    </row>
    <row r="117" spans="2:5" ht="14.25">
      <c r="B117" s="15">
        <f t="shared" si="1"/>
        <v>112</v>
      </c>
      <c r="C117" s="11"/>
      <c r="D117" s="12" t="s">
        <v>340</v>
      </c>
      <c r="E117" s="16">
        <v>0.12</v>
      </c>
    </row>
    <row r="118" spans="2:5" ht="14.25">
      <c r="B118" s="15">
        <f t="shared" si="1"/>
        <v>113</v>
      </c>
      <c r="C118" s="11"/>
      <c r="D118" s="12" t="s">
        <v>365</v>
      </c>
      <c r="E118" s="16">
        <v>0.07</v>
      </c>
    </row>
    <row r="119" spans="2:5" ht="14.25">
      <c r="B119" s="15">
        <f t="shared" si="1"/>
        <v>114</v>
      </c>
      <c r="C119" s="11"/>
      <c r="D119" s="12" t="s">
        <v>319</v>
      </c>
      <c r="E119" s="16">
        <v>0.1</v>
      </c>
    </row>
    <row r="120" spans="2:5" ht="14.25">
      <c r="B120" s="15">
        <f t="shared" si="1"/>
        <v>115</v>
      </c>
      <c r="C120" s="11"/>
      <c r="D120" s="12" t="s">
        <v>316</v>
      </c>
      <c r="E120" s="16">
        <v>0.02</v>
      </c>
    </row>
    <row r="121" spans="2:5" ht="14.25">
      <c r="B121" s="15">
        <f t="shared" si="1"/>
        <v>116</v>
      </c>
      <c r="C121" s="11"/>
      <c r="D121" s="12" t="s">
        <v>444</v>
      </c>
      <c r="E121" s="16">
        <v>0.05</v>
      </c>
    </row>
    <row r="122" spans="2:5" ht="14.25">
      <c r="B122" s="15">
        <f t="shared" si="1"/>
        <v>117</v>
      </c>
      <c r="C122" s="11"/>
      <c r="D122" s="12" t="s">
        <v>465</v>
      </c>
      <c r="E122" s="16">
        <v>0.05</v>
      </c>
    </row>
    <row r="123" spans="2:5" ht="14.25">
      <c r="B123" s="15">
        <f t="shared" si="1"/>
        <v>118</v>
      </c>
      <c r="C123" s="11"/>
      <c r="D123" s="12" t="s">
        <v>561</v>
      </c>
      <c r="E123" s="16">
        <v>0.075</v>
      </c>
    </row>
    <row r="124" spans="2:5" ht="14.25">
      <c r="B124" s="15">
        <f t="shared" si="1"/>
        <v>119</v>
      </c>
      <c r="C124" s="11"/>
      <c r="D124" s="12" t="s">
        <v>387</v>
      </c>
      <c r="E124" s="16">
        <v>0.05</v>
      </c>
    </row>
    <row r="125" spans="2:5" ht="14.25">
      <c r="B125" s="15">
        <f t="shared" si="1"/>
        <v>120</v>
      </c>
      <c r="C125" s="11"/>
      <c r="D125" s="12" t="s">
        <v>641</v>
      </c>
      <c r="E125" s="16">
        <v>0.05</v>
      </c>
    </row>
    <row r="126" spans="2:5" ht="14.25">
      <c r="B126" s="15">
        <f t="shared" si="1"/>
        <v>121</v>
      </c>
      <c r="C126" s="11"/>
      <c r="D126" s="12" t="s">
        <v>564</v>
      </c>
      <c r="E126" s="16">
        <v>0.06</v>
      </c>
    </row>
    <row r="127" spans="2:5" ht="14.25">
      <c r="B127" s="15">
        <f t="shared" si="1"/>
        <v>122</v>
      </c>
      <c r="C127" s="11"/>
      <c r="D127" s="12" t="s">
        <v>642</v>
      </c>
      <c r="E127" s="16">
        <v>0.04</v>
      </c>
    </row>
    <row r="128" spans="2:5" ht="14.25">
      <c r="B128" s="15">
        <f t="shared" si="1"/>
        <v>123</v>
      </c>
      <c r="C128" s="11"/>
      <c r="D128" s="12" t="s">
        <v>399</v>
      </c>
      <c r="E128" s="16">
        <v>0.05</v>
      </c>
    </row>
    <row r="129" spans="2:5" ht="14.25">
      <c r="B129" s="15">
        <f t="shared" si="1"/>
        <v>124</v>
      </c>
      <c r="C129" s="11"/>
      <c r="D129" s="12" t="s">
        <v>320</v>
      </c>
      <c r="E129" s="16">
        <v>0.06</v>
      </c>
    </row>
    <row r="130" spans="2:5" ht="14.25">
      <c r="B130" s="15">
        <f t="shared" si="1"/>
        <v>125</v>
      </c>
      <c r="C130" s="11"/>
      <c r="D130" s="12" t="s">
        <v>309</v>
      </c>
      <c r="E130" s="16">
        <v>0.05</v>
      </c>
    </row>
    <row r="131" spans="2:5" ht="14.25">
      <c r="B131" s="15">
        <f t="shared" si="1"/>
        <v>126</v>
      </c>
      <c r="C131" s="11"/>
      <c r="D131" s="12" t="s">
        <v>317</v>
      </c>
      <c r="E131" s="16">
        <v>0.02</v>
      </c>
    </row>
    <row r="132" spans="2:5" ht="14.25">
      <c r="B132" s="15">
        <f t="shared" si="1"/>
        <v>127</v>
      </c>
      <c r="C132" s="11"/>
      <c r="D132" s="12" t="s">
        <v>382</v>
      </c>
      <c r="E132" s="16">
        <v>0.1</v>
      </c>
    </row>
    <row r="133" spans="2:5" ht="14.25">
      <c r="B133" s="15">
        <f t="shared" si="1"/>
        <v>128</v>
      </c>
      <c r="C133" s="11"/>
      <c r="D133" s="12" t="s">
        <v>355</v>
      </c>
      <c r="E133" s="16">
        <v>0.08</v>
      </c>
    </row>
    <row r="134" spans="2:5" ht="14.25">
      <c r="B134" s="15">
        <f t="shared" si="1"/>
        <v>129</v>
      </c>
      <c r="C134" s="11"/>
      <c r="D134" s="12" t="s">
        <v>347</v>
      </c>
      <c r="E134" s="16">
        <v>0.12</v>
      </c>
    </row>
    <row r="135" spans="2:5" ht="14.25">
      <c r="B135" s="15">
        <f t="shared" si="1"/>
        <v>130</v>
      </c>
      <c r="C135" s="11"/>
      <c r="D135" s="12" t="s">
        <v>532</v>
      </c>
      <c r="E135" s="16">
        <v>0.06</v>
      </c>
    </row>
    <row r="136" spans="2:5" ht="14.25">
      <c r="B136" s="15">
        <f t="shared" si="1"/>
        <v>131</v>
      </c>
      <c r="C136" s="11"/>
      <c r="D136" s="12" t="s">
        <v>531</v>
      </c>
      <c r="E136" s="16">
        <v>0.01</v>
      </c>
    </row>
    <row r="137" spans="2:5" ht="14.25">
      <c r="B137" s="15">
        <f t="shared" si="1"/>
        <v>132</v>
      </c>
      <c r="C137" s="11"/>
      <c r="D137" s="12" t="s">
        <v>569</v>
      </c>
      <c r="E137" s="16">
        <v>0.03</v>
      </c>
    </row>
    <row r="138" spans="2:5" ht="14.25">
      <c r="B138" s="15">
        <f t="shared" si="1"/>
        <v>133</v>
      </c>
      <c r="C138" s="11"/>
      <c r="D138" s="12" t="s">
        <v>366</v>
      </c>
      <c r="E138" s="16">
        <v>0.08</v>
      </c>
    </row>
    <row r="139" spans="2:5" ht="14.25">
      <c r="B139" s="15">
        <f t="shared" si="1"/>
        <v>134</v>
      </c>
      <c r="C139" s="11"/>
      <c r="D139" s="12" t="s">
        <v>350</v>
      </c>
      <c r="E139" s="16">
        <v>0.06</v>
      </c>
    </row>
    <row r="140" spans="2:5" ht="14.25">
      <c r="B140" s="15">
        <f t="shared" si="1"/>
        <v>135</v>
      </c>
      <c r="C140" s="11"/>
      <c r="D140" s="12" t="s">
        <v>436</v>
      </c>
      <c r="E140" s="16">
        <v>0.06</v>
      </c>
    </row>
    <row r="141" spans="2:5" ht="14.25">
      <c r="B141" s="15">
        <f t="shared" si="1"/>
        <v>136</v>
      </c>
      <c r="C141" s="11"/>
      <c r="D141" s="12" t="s">
        <v>550</v>
      </c>
      <c r="E141" s="16">
        <v>0.05</v>
      </c>
    </row>
    <row r="142" spans="2:5" ht="14.25">
      <c r="B142" s="15">
        <f aca="true" t="shared" si="2" ref="B142:B206">B141+1</f>
        <v>137</v>
      </c>
      <c r="C142" s="11"/>
      <c r="D142" s="12" t="s">
        <v>504</v>
      </c>
      <c r="E142" s="16">
        <v>0.07</v>
      </c>
    </row>
    <row r="143" spans="2:5" ht="14.25">
      <c r="B143" s="15">
        <f t="shared" si="2"/>
        <v>138</v>
      </c>
      <c r="C143" s="11"/>
      <c r="D143" s="12" t="s">
        <v>488</v>
      </c>
      <c r="E143" s="16">
        <v>0.05</v>
      </c>
    </row>
    <row r="144" spans="2:5" ht="14.25">
      <c r="B144" s="15">
        <f t="shared" si="2"/>
        <v>139</v>
      </c>
      <c r="C144" s="11"/>
      <c r="D144" s="12" t="s">
        <v>401</v>
      </c>
      <c r="E144" s="16">
        <v>0.03</v>
      </c>
    </row>
    <row r="145" spans="2:5" ht="14.25">
      <c r="B145" s="15">
        <f t="shared" si="2"/>
        <v>140</v>
      </c>
      <c r="C145" s="11"/>
      <c r="D145" s="12" t="s">
        <v>367</v>
      </c>
      <c r="E145" s="16">
        <v>0.08</v>
      </c>
    </row>
    <row r="146" spans="2:5" ht="14.25">
      <c r="B146" s="15">
        <f t="shared" si="2"/>
        <v>141</v>
      </c>
      <c r="C146" s="11"/>
      <c r="D146" s="12" t="s">
        <v>337</v>
      </c>
      <c r="E146" s="16">
        <v>0.05</v>
      </c>
    </row>
    <row r="147" spans="2:5" ht="14.25">
      <c r="B147" s="15">
        <f t="shared" si="2"/>
        <v>142</v>
      </c>
      <c r="C147" s="11"/>
      <c r="D147" s="12" t="s">
        <v>566</v>
      </c>
      <c r="E147" s="16">
        <v>0.05</v>
      </c>
    </row>
    <row r="148" spans="2:5" ht="14.25">
      <c r="B148" s="15">
        <f t="shared" si="2"/>
        <v>143</v>
      </c>
      <c r="C148" s="11"/>
      <c r="D148" s="12" t="s">
        <v>539</v>
      </c>
      <c r="E148" s="16">
        <v>0.01</v>
      </c>
    </row>
    <row r="149" spans="2:5" ht="14.25">
      <c r="B149" s="15">
        <f t="shared" si="2"/>
        <v>144</v>
      </c>
      <c r="C149" s="11"/>
      <c r="D149" s="12" t="s">
        <v>643</v>
      </c>
      <c r="E149" s="16">
        <v>0.1</v>
      </c>
    </row>
    <row r="150" spans="2:5" ht="14.25">
      <c r="B150" s="15">
        <f t="shared" si="2"/>
        <v>145</v>
      </c>
      <c r="C150" s="11"/>
      <c r="D150" s="12" t="s">
        <v>448</v>
      </c>
      <c r="E150" s="16">
        <v>0.02</v>
      </c>
    </row>
    <row r="151" spans="2:5" ht="14.25">
      <c r="B151" s="15">
        <f t="shared" si="2"/>
        <v>146</v>
      </c>
      <c r="C151" s="11"/>
      <c r="D151" s="12" t="s">
        <v>346</v>
      </c>
      <c r="E151" s="16">
        <v>0.05</v>
      </c>
    </row>
    <row r="152" spans="2:5" ht="14.25">
      <c r="B152" s="15">
        <f t="shared" si="2"/>
        <v>147</v>
      </c>
      <c r="C152" s="11"/>
      <c r="D152" s="12" t="s">
        <v>511</v>
      </c>
      <c r="E152" s="16">
        <v>0.1</v>
      </c>
    </row>
    <row r="153" spans="2:5" ht="14.25">
      <c r="B153" s="15">
        <f t="shared" si="2"/>
        <v>148</v>
      </c>
      <c r="C153" s="11"/>
      <c r="D153" s="12" t="s">
        <v>368</v>
      </c>
      <c r="E153" s="16">
        <v>0.05</v>
      </c>
    </row>
    <row r="154" spans="2:5" ht="14.25">
      <c r="B154" s="15">
        <f t="shared" si="2"/>
        <v>149</v>
      </c>
      <c r="C154" s="11"/>
      <c r="D154" s="12" t="s">
        <v>551</v>
      </c>
      <c r="E154" s="16">
        <v>0.05</v>
      </c>
    </row>
    <row r="155" spans="2:5" ht="14.25">
      <c r="B155" s="15">
        <f t="shared" si="2"/>
        <v>150</v>
      </c>
      <c r="C155" s="11"/>
      <c r="D155" s="12" t="s">
        <v>338</v>
      </c>
      <c r="E155" s="16">
        <v>0.1</v>
      </c>
    </row>
    <row r="156" spans="2:5" ht="14.25">
      <c r="B156" s="15">
        <f t="shared" si="2"/>
        <v>151</v>
      </c>
      <c r="C156" s="11"/>
      <c r="D156" s="12" t="s">
        <v>449</v>
      </c>
      <c r="E156" s="16">
        <v>0.05</v>
      </c>
    </row>
    <row r="157" spans="2:5" ht="14.25">
      <c r="B157" s="15">
        <f t="shared" si="2"/>
        <v>152</v>
      </c>
      <c r="C157" s="11"/>
      <c r="D157" s="12" t="s">
        <v>483</v>
      </c>
      <c r="E157" s="16">
        <v>0.05</v>
      </c>
    </row>
    <row r="158" spans="2:5" ht="14.25">
      <c r="B158" s="15">
        <f t="shared" si="2"/>
        <v>153</v>
      </c>
      <c r="C158" s="11"/>
      <c r="D158" s="12" t="s">
        <v>552</v>
      </c>
      <c r="E158" s="16">
        <v>0.05</v>
      </c>
    </row>
    <row r="159" spans="2:5" ht="14.25">
      <c r="B159" s="15">
        <f t="shared" si="2"/>
        <v>154</v>
      </c>
      <c r="C159" s="11"/>
      <c r="D159" s="12" t="s">
        <v>570</v>
      </c>
      <c r="E159" s="16">
        <v>0.1</v>
      </c>
    </row>
    <row r="160" spans="2:5" ht="14.25">
      <c r="B160" s="15">
        <f t="shared" si="2"/>
        <v>155</v>
      </c>
      <c r="C160" s="11"/>
      <c r="D160" s="12" t="s">
        <v>498</v>
      </c>
      <c r="E160" s="16">
        <v>0.02</v>
      </c>
    </row>
    <row r="161" spans="2:5" ht="14.25">
      <c r="B161" s="15">
        <f t="shared" si="2"/>
        <v>156</v>
      </c>
      <c r="C161" s="11"/>
      <c r="D161" s="12" t="s">
        <v>562</v>
      </c>
      <c r="E161" s="16">
        <v>0.1</v>
      </c>
    </row>
    <row r="162" spans="2:5" ht="14.25">
      <c r="B162" s="15">
        <f t="shared" si="2"/>
        <v>157</v>
      </c>
      <c r="C162" s="11"/>
      <c r="D162" s="12" t="s">
        <v>540</v>
      </c>
      <c r="E162" s="16">
        <v>0.01</v>
      </c>
    </row>
    <row r="163" spans="2:5" ht="14.25">
      <c r="B163" s="15">
        <f t="shared" si="2"/>
        <v>158</v>
      </c>
      <c r="C163" s="11"/>
      <c r="D163" s="12" t="s">
        <v>395</v>
      </c>
      <c r="E163" s="16">
        <v>0.05</v>
      </c>
    </row>
    <row r="164" spans="2:5" ht="14.25">
      <c r="B164" s="15">
        <f t="shared" si="2"/>
        <v>159</v>
      </c>
      <c r="C164" s="11"/>
      <c r="D164" s="12" t="s">
        <v>523</v>
      </c>
      <c r="E164" s="16">
        <v>0.07</v>
      </c>
    </row>
    <row r="165" spans="2:5" ht="14.25">
      <c r="B165" s="15">
        <f t="shared" si="2"/>
        <v>160</v>
      </c>
      <c r="C165" s="11"/>
      <c r="D165" s="12" t="s">
        <v>473</v>
      </c>
      <c r="E165" s="16">
        <v>0.06</v>
      </c>
    </row>
    <row r="166" spans="2:5" ht="14.25">
      <c r="B166" s="15">
        <f t="shared" si="2"/>
        <v>161</v>
      </c>
      <c r="C166" s="11"/>
      <c r="D166" s="12" t="s">
        <v>451</v>
      </c>
      <c r="E166" s="16">
        <v>0.08</v>
      </c>
    </row>
    <row r="167" spans="2:5" ht="14.25">
      <c r="B167" s="15">
        <f t="shared" si="2"/>
        <v>162</v>
      </c>
      <c r="C167" s="11"/>
      <c r="D167" s="12" t="s">
        <v>489</v>
      </c>
      <c r="E167" s="16">
        <v>0.05</v>
      </c>
    </row>
    <row r="168" spans="2:5" ht="14.25">
      <c r="B168" s="15">
        <f t="shared" si="2"/>
        <v>163</v>
      </c>
      <c r="C168" s="11"/>
      <c r="D168" s="12" t="s">
        <v>416</v>
      </c>
      <c r="E168" s="16">
        <v>0.12</v>
      </c>
    </row>
    <row r="169" spans="2:5" ht="14.25">
      <c r="B169" s="15">
        <f t="shared" si="2"/>
        <v>164</v>
      </c>
      <c r="C169" s="11"/>
      <c r="D169" s="12" t="s">
        <v>419</v>
      </c>
      <c r="E169" s="16">
        <v>0.1</v>
      </c>
    </row>
    <row r="170" spans="2:5" ht="14.25">
      <c r="B170" s="15">
        <f t="shared" si="2"/>
        <v>165</v>
      </c>
      <c r="C170" s="11"/>
      <c r="D170" s="12" t="s">
        <v>371</v>
      </c>
      <c r="E170" s="16">
        <v>0.1</v>
      </c>
    </row>
    <row r="171" spans="2:5" ht="14.25">
      <c r="B171" s="15">
        <f t="shared" si="2"/>
        <v>166</v>
      </c>
      <c r="C171" s="11"/>
      <c r="D171" s="12" t="s">
        <v>391</v>
      </c>
      <c r="E171" s="16">
        <v>0.07</v>
      </c>
    </row>
    <row r="172" spans="2:5" ht="14.25">
      <c r="B172" s="15">
        <f t="shared" si="2"/>
        <v>167</v>
      </c>
      <c r="C172" s="11"/>
      <c r="D172" s="12" t="s">
        <v>349</v>
      </c>
      <c r="E172" s="16">
        <v>0.1</v>
      </c>
    </row>
    <row r="173" spans="2:5" ht="14.25">
      <c r="B173" s="15">
        <f t="shared" si="2"/>
        <v>168</v>
      </c>
      <c r="C173" s="11"/>
      <c r="D173" s="12" t="s">
        <v>484</v>
      </c>
      <c r="E173" s="16">
        <v>0.06</v>
      </c>
    </row>
    <row r="174" spans="2:5" ht="14.25">
      <c r="B174" s="15">
        <f t="shared" si="2"/>
        <v>169</v>
      </c>
      <c r="C174" s="11"/>
      <c r="D174" s="12" t="s">
        <v>515</v>
      </c>
      <c r="E174" s="16">
        <v>0.08</v>
      </c>
    </row>
    <row r="175" spans="2:5" ht="14.25">
      <c r="B175" s="15">
        <f t="shared" si="2"/>
        <v>170</v>
      </c>
      <c r="C175" s="11"/>
      <c r="D175" s="12" t="s">
        <v>397</v>
      </c>
      <c r="E175" s="16">
        <v>0.075</v>
      </c>
    </row>
    <row r="176" spans="2:5" ht="14.25">
      <c r="B176" s="15">
        <f t="shared" si="2"/>
        <v>171</v>
      </c>
      <c r="C176" s="11"/>
      <c r="D176" s="12" t="s">
        <v>644</v>
      </c>
      <c r="E176" s="16">
        <v>0.0167</v>
      </c>
    </row>
    <row r="177" spans="2:5" ht="14.25">
      <c r="B177" s="15">
        <f t="shared" si="2"/>
        <v>172</v>
      </c>
      <c r="C177" s="11"/>
      <c r="D177" s="12" t="s">
        <v>310</v>
      </c>
      <c r="E177" s="16">
        <v>0.05</v>
      </c>
    </row>
    <row r="178" spans="2:5" ht="14.25">
      <c r="B178" s="15">
        <f t="shared" si="2"/>
        <v>173</v>
      </c>
      <c r="C178" s="11"/>
      <c r="D178" s="12" t="s">
        <v>405</v>
      </c>
      <c r="E178" s="16">
        <v>0.05</v>
      </c>
    </row>
    <row r="179" spans="2:5" ht="14.25">
      <c r="B179" s="15">
        <f t="shared" si="2"/>
        <v>174</v>
      </c>
      <c r="C179" s="11"/>
      <c r="D179" s="12" t="s">
        <v>645</v>
      </c>
      <c r="E179" s="16">
        <v>0.1</v>
      </c>
    </row>
    <row r="180" spans="2:5" ht="14.25">
      <c r="B180" s="15">
        <f t="shared" si="2"/>
        <v>175</v>
      </c>
      <c r="C180" s="11"/>
      <c r="D180" s="12" t="s">
        <v>646</v>
      </c>
      <c r="E180" s="16">
        <v>0.1</v>
      </c>
    </row>
    <row r="181" spans="2:5" ht="14.25">
      <c r="B181" s="15">
        <f t="shared" si="2"/>
        <v>176</v>
      </c>
      <c r="C181" s="11"/>
      <c r="D181" s="12" t="s">
        <v>356</v>
      </c>
      <c r="E181" s="16">
        <v>0.12</v>
      </c>
    </row>
    <row r="182" spans="2:5" ht="14.25">
      <c r="B182" s="15">
        <f t="shared" si="2"/>
        <v>177</v>
      </c>
      <c r="C182" s="11"/>
      <c r="D182" s="12" t="s">
        <v>535</v>
      </c>
      <c r="E182" s="16">
        <v>0.05</v>
      </c>
    </row>
    <row r="183" spans="2:5" ht="14.25">
      <c r="B183" s="15">
        <f t="shared" si="2"/>
        <v>178</v>
      </c>
      <c r="C183" s="11"/>
      <c r="D183" s="12" t="s">
        <v>445</v>
      </c>
      <c r="E183" s="16">
        <v>0.05</v>
      </c>
    </row>
    <row r="184" spans="2:5" ht="14.25">
      <c r="B184" s="15">
        <f t="shared" si="2"/>
        <v>179</v>
      </c>
      <c r="C184" s="11"/>
      <c r="D184" s="12" t="s">
        <v>460</v>
      </c>
      <c r="E184" s="16">
        <v>0.05</v>
      </c>
    </row>
    <row r="185" spans="2:5" ht="14.25">
      <c r="B185" s="15">
        <f t="shared" si="2"/>
        <v>180</v>
      </c>
      <c r="C185" s="11"/>
      <c r="D185" s="12" t="s">
        <v>351</v>
      </c>
      <c r="E185" s="16">
        <v>0.1</v>
      </c>
    </row>
    <row r="186" spans="2:5" ht="14.25">
      <c r="B186" s="15">
        <f t="shared" si="2"/>
        <v>181</v>
      </c>
      <c r="C186" s="11"/>
      <c r="D186" s="12" t="s">
        <v>533</v>
      </c>
      <c r="E186" s="16">
        <v>0.02</v>
      </c>
    </row>
    <row r="187" spans="2:5" ht="14.25">
      <c r="B187" s="15">
        <f t="shared" si="2"/>
        <v>182</v>
      </c>
      <c r="C187" s="11"/>
      <c r="D187" s="12" t="s">
        <v>474</v>
      </c>
      <c r="E187" s="16">
        <v>0.06</v>
      </c>
    </row>
    <row r="188" spans="2:5" ht="14.25">
      <c r="B188" s="15">
        <f t="shared" si="2"/>
        <v>183</v>
      </c>
      <c r="C188" s="11"/>
      <c r="D188" s="12" t="s">
        <v>321</v>
      </c>
      <c r="E188" s="16">
        <v>0.03</v>
      </c>
    </row>
    <row r="189" spans="2:5" ht="14.25">
      <c r="B189" s="15">
        <f t="shared" si="2"/>
        <v>184</v>
      </c>
      <c r="C189" s="11"/>
      <c r="D189" s="12" t="s">
        <v>415</v>
      </c>
      <c r="E189" s="16">
        <v>0.1</v>
      </c>
    </row>
    <row r="190" spans="2:5" ht="14.25">
      <c r="B190" s="15">
        <f t="shared" si="2"/>
        <v>185</v>
      </c>
      <c r="C190" s="11"/>
      <c r="D190" s="12" t="s">
        <v>403</v>
      </c>
      <c r="E190" s="16">
        <v>0.05</v>
      </c>
    </row>
    <row r="191" spans="2:5" ht="14.25">
      <c r="B191" s="15">
        <f t="shared" si="2"/>
        <v>186</v>
      </c>
      <c r="C191" s="11"/>
      <c r="D191" s="12" t="s">
        <v>505</v>
      </c>
      <c r="E191" s="16">
        <v>0.06</v>
      </c>
    </row>
    <row r="192" spans="2:5" ht="14.25">
      <c r="B192" s="15">
        <f t="shared" si="2"/>
        <v>187</v>
      </c>
      <c r="C192" s="11"/>
      <c r="D192" s="12" t="s">
        <v>431</v>
      </c>
      <c r="E192" s="16">
        <v>0.05</v>
      </c>
    </row>
    <row r="193" spans="2:5" ht="14.25">
      <c r="B193" s="15">
        <f t="shared" si="2"/>
        <v>188</v>
      </c>
      <c r="C193" s="11"/>
      <c r="D193" s="12" t="s">
        <v>513</v>
      </c>
      <c r="E193" s="16">
        <v>0.1</v>
      </c>
    </row>
    <row r="194" spans="2:5" ht="14.25">
      <c r="B194" s="15">
        <f t="shared" si="2"/>
        <v>189</v>
      </c>
      <c r="C194" s="11"/>
      <c r="D194" s="12" t="s">
        <v>454</v>
      </c>
      <c r="E194" s="16">
        <v>0.05</v>
      </c>
    </row>
    <row r="195" spans="2:5" ht="14.25">
      <c r="B195" s="15">
        <f t="shared" si="2"/>
        <v>190</v>
      </c>
      <c r="C195" s="11"/>
      <c r="D195" s="12" t="s">
        <v>525</v>
      </c>
      <c r="E195" s="16">
        <v>0.08</v>
      </c>
    </row>
    <row r="196" spans="2:5" ht="14.25">
      <c r="B196" s="15">
        <f t="shared" si="2"/>
        <v>191</v>
      </c>
      <c r="C196" s="11"/>
      <c r="D196" s="12" t="s">
        <v>311</v>
      </c>
      <c r="E196" s="16">
        <v>0.05</v>
      </c>
    </row>
    <row r="197" spans="2:5" ht="14.25">
      <c r="B197" s="15">
        <f t="shared" si="2"/>
        <v>192</v>
      </c>
      <c r="C197" s="11"/>
      <c r="D197" s="12" t="s">
        <v>435</v>
      </c>
      <c r="E197" s="16">
        <v>0.1</v>
      </c>
    </row>
    <row r="198" spans="2:5" ht="14.25">
      <c r="B198" s="15">
        <f t="shared" si="2"/>
        <v>193</v>
      </c>
      <c r="C198" s="11"/>
      <c r="D198" s="12" t="s">
        <v>446</v>
      </c>
      <c r="E198" s="16">
        <v>0.03</v>
      </c>
    </row>
    <row r="199" spans="2:5" ht="14.25">
      <c r="B199" s="15">
        <f t="shared" si="2"/>
        <v>194</v>
      </c>
      <c r="C199" s="11"/>
      <c r="D199" s="12" t="s">
        <v>348</v>
      </c>
      <c r="E199" s="16">
        <v>0.06</v>
      </c>
    </row>
    <row r="200" spans="2:5" ht="14.25">
      <c r="B200" s="15">
        <f t="shared" si="2"/>
        <v>195</v>
      </c>
      <c r="C200" s="11"/>
      <c r="D200" s="12" t="s">
        <v>410</v>
      </c>
      <c r="E200" s="16">
        <v>0.1</v>
      </c>
    </row>
    <row r="201" spans="2:5" ht="14.25">
      <c r="B201" s="15">
        <f t="shared" si="2"/>
        <v>196</v>
      </c>
      <c r="C201" s="11"/>
      <c r="D201" s="12" t="s">
        <v>341</v>
      </c>
      <c r="E201" s="16">
        <v>0.1</v>
      </c>
    </row>
    <row r="202" spans="2:5" ht="14.25">
      <c r="B202" s="15">
        <f t="shared" si="2"/>
        <v>197</v>
      </c>
      <c r="C202" s="11"/>
      <c r="D202" s="12" t="s">
        <v>330</v>
      </c>
      <c r="E202" s="16">
        <v>0.03</v>
      </c>
    </row>
    <row r="203" spans="2:5" ht="14.25">
      <c r="B203" s="15">
        <f t="shared" si="2"/>
        <v>198</v>
      </c>
      <c r="C203" s="11"/>
      <c r="D203" s="12" t="s">
        <v>475</v>
      </c>
      <c r="E203" s="16">
        <v>0.1</v>
      </c>
    </row>
    <row r="204" spans="2:5" ht="14.25">
      <c r="B204" s="15">
        <f t="shared" si="2"/>
        <v>199</v>
      </c>
      <c r="C204" s="11"/>
      <c r="D204" s="12" t="s">
        <v>506</v>
      </c>
      <c r="E204" s="16">
        <v>0.05</v>
      </c>
    </row>
    <row r="205" spans="2:5" ht="14.25">
      <c r="B205" s="15">
        <f t="shared" si="2"/>
        <v>200</v>
      </c>
      <c r="C205" s="11"/>
      <c r="D205" s="12" t="s">
        <v>462</v>
      </c>
      <c r="E205" s="16">
        <v>0.05</v>
      </c>
    </row>
    <row r="206" spans="2:5" ht="14.25">
      <c r="B206" s="15">
        <f t="shared" si="2"/>
        <v>201</v>
      </c>
      <c r="C206" s="11"/>
      <c r="D206" s="12" t="s">
        <v>499</v>
      </c>
      <c r="E206" s="16">
        <v>0.05</v>
      </c>
    </row>
    <row r="207" spans="2:5" ht="14.25">
      <c r="B207" s="15">
        <f aca="true" t="shared" si="3" ref="B207:B271">B206+1</f>
        <v>202</v>
      </c>
      <c r="C207" s="11"/>
      <c r="D207" s="12" t="s">
        <v>547</v>
      </c>
      <c r="E207" s="16">
        <v>0.075</v>
      </c>
    </row>
    <row r="208" spans="2:5" ht="14.25">
      <c r="B208" s="15">
        <f t="shared" si="3"/>
        <v>203</v>
      </c>
      <c r="C208" s="11"/>
      <c r="D208" s="12" t="s">
        <v>339</v>
      </c>
      <c r="E208" s="16">
        <v>0.1</v>
      </c>
    </row>
    <row r="209" spans="2:5" ht="14.25">
      <c r="B209" s="15">
        <f t="shared" si="3"/>
        <v>204</v>
      </c>
      <c r="C209" s="11"/>
      <c r="D209" s="12" t="s">
        <v>331</v>
      </c>
      <c r="E209" s="16">
        <v>0.03</v>
      </c>
    </row>
    <row r="210" spans="2:5" ht="14.25">
      <c r="B210" s="15">
        <f t="shared" si="3"/>
        <v>205</v>
      </c>
      <c r="C210" s="11"/>
      <c r="D210" s="12" t="s">
        <v>360</v>
      </c>
      <c r="E210" s="16">
        <v>0.08</v>
      </c>
    </row>
    <row r="211" spans="2:5" ht="14.25">
      <c r="B211" s="15">
        <f t="shared" si="3"/>
        <v>206</v>
      </c>
      <c r="C211" s="11"/>
      <c r="D211" s="12" t="s">
        <v>534</v>
      </c>
      <c r="E211" s="16">
        <v>0.06</v>
      </c>
    </row>
    <row r="212" spans="2:5" ht="14.25">
      <c r="B212" s="15">
        <f t="shared" si="3"/>
        <v>207</v>
      </c>
      <c r="C212" s="11"/>
      <c r="D212" s="12" t="s">
        <v>396</v>
      </c>
      <c r="E212" s="16">
        <v>0.075</v>
      </c>
    </row>
    <row r="213" spans="2:5" ht="14.25">
      <c r="B213" s="15">
        <f t="shared" si="3"/>
        <v>208</v>
      </c>
      <c r="C213" s="11"/>
      <c r="D213" s="12" t="s">
        <v>420</v>
      </c>
      <c r="E213" s="16">
        <v>0.1</v>
      </c>
    </row>
    <row r="214" spans="2:5" ht="14.25">
      <c r="B214" s="15">
        <f t="shared" si="3"/>
        <v>209</v>
      </c>
      <c r="C214" s="11"/>
      <c r="D214" s="12" t="s">
        <v>357</v>
      </c>
      <c r="E214" s="16">
        <v>0.05</v>
      </c>
    </row>
    <row r="215" spans="2:5" ht="14.25">
      <c r="B215" s="15">
        <f t="shared" si="3"/>
        <v>210</v>
      </c>
      <c r="C215" s="11"/>
      <c r="D215" s="12" t="s">
        <v>555</v>
      </c>
      <c r="E215" s="16">
        <v>0.06</v>
      </c>
    </row>
    <row r="216" spans="2:5" ht="14.25">
      <c r="B216" s="15">
        <f t="shared" si="3"/>
        <v>211</v>
      </c>
      <c r="C216" s="11"/>
      <c r="D216" s="12" t="s">
        <v>314</v>
      </c>
      <c r="E216" s="16">
        <v>0.06</v>
      </c>
    </row>
    <row r="217" spans="2:5" ht="14.25">
      <c r="B217" s="15">
        <f t="shared" si="3"/>
        <v>212</v>
      </c>
      <c r="C217" s="11"/>
      <c r="D217" s="12" t="s">
        <v>507</v>
      </c>
      <c r="E217" s="16">
        <v>0.06</v>
      </c>
    </row>
    <row r="218" spans="2:5" ht="14.25">
      <c r="B218" s="15">
        <f t="shared" si="3"/>
        <v>213</v>
      </c>
      <c r="C218" s="11"/>
      <c r="D218" s="12" t="s">
        <v>463</v>
      </c>
      <c r="E218" s="16">
        <v>0.05</v>
      </c>
    </row>
    <row r="219" spans="2:5" ht="14.25">
      <c r="B219" s="15">
        <f t="shared" si="3"/>
        <v>214</v>
      </c>
      <c r="C219" s="11"/>
      <c r="D219" s="12" t="s">
        <v>432</v>
      </c>
      <c r="E219" s="16">
        <v>0.1</v>
      </c>
    </row>
    <row r="220" spans="2:5" ht="14.25">
      <c r="B220" s="15">
        <f t="shared" si="3"/>
        <v>215</v>
      </c>
      <c r="C220" s="11"/>
      <c r="D220" s="12" t="s">
        <v>517</v>
      </c>
      <c r="E220" s="16">
        <v>0.08</v>
      </c>
    </row>
    <row r="221" spans="2:5" ht="14.25">
      <c r="B221" s="15">
        <f t="shared" si="3"/>
        <v>216</v>
      </c>
      <c r="C221" s="11"/>
      <c r="D221" s="12" t="s">
        <v>306</v>
      </c>
      <c r="E221" s="16">
        <v>0.1</v>
      </c>
    </row>
    <row r="222" spans="2:5" ht="14.25">
      <c r="B222" s="15">
        <f t="shared" si="3"/>
        <v>217</v>
      </c>
      <c r="C222" s="11"/>
      <c r="D222" s="12" t="s">
        <v>476</v>
      </c>
      <c r="E222" s="16">
        <v>0.05</v>
      </c>
    </row>
    <row r="223" spans="2:5" ht="14.25">
      <c r="B223" s="15">
        <f t="shared" si="3"/>
        <v>218</v>
      </c>
      <c r="C223" s="11"/>
      <c r="D223" s="12" t="s">
        <v>647</v>
      </c>
      <c r="E223" s="16">
        <v>0.0403</v>
      </c>
    </row>
    <row r="224" spans="2:5" ht="14.25">
      <c r="B224" s="15">
        <f t="shared" si="3"/>
        <v>219</v>
      </c>
      <c r="C224" s="11"/>
      <c r="D224" s="12" t="s">
        <v>426</v>
      </c>
      <c r="E224" s="16">
        <v>0.08</v>
      </c>
    </row>
    <row r="225" spans="2:5" ht="14.25">
      <c r="B225" s="15">
        <f t="shared" si="3"/>
        <v>220</v>
      </c>
      <c r="C225" s="11"/>
      <c r="D225" s="12" t="s">
        <v>359</v>
      </c>
      <c r="E225" s="16">
        <v>0.05</v>
      </c>
    </row>
    <row r="226" spans="2:5" ht="14.25">
      <c r="B226" s="15">
        <f t="shared" si="3"/>
        <v>221</v>
      </c>
      <c r="C226" s="11"/>
      <c r="D226" s="12" t="s">
        <v>521</v>
      </c>
      <c r="E226" s="16">
        <v>0.1</v>
      </c>
    </row>
    <row r="227" spans="2:5" ht="14.25">
      <c r="B227" s="15">
        <f t="shared" si="3"/>
        <v>222</v>
      </c>
      <c r="C227" s="11"/>
      <c r="D227" s="12" t="s">
        <v>378</v>
      </c>
      <c r="E227" s="16">
        <v>0.05</v>
      </c>
    </row>
    <row r="228" spans="2:5" ht="14.25">
      <c r="B228" s="15">
        <f t="shared" si="3"/>
        <v>223</v>
      </c>
      <c r="C228" s="11"/>
      <c r="D228" s="12" t="s">
        <v>425</v>
      </c>
      <c r="E228" s="16">
        <v>0.05</v>
      </c>
    </row>
    <row r="229" spans="2:5" ht="14.25">
      <c r="B229" s="15">
        <f t="shared" si="3"/>
        <v>224</v>
      </c>
      <c r="C229" s="11"/>
      <c r="D229" s="12" t="s">
        <v>485</v>
      </c>
      <c r="E229" s="16">
        <v>0.1</v>
      </c>
    </row>
    <row r="230" spans="2:5" ht="14.25">
      <c r="B230" s="15">
        <f t="shared" si="3"/>
        <v>225</v>
      </c>
      <c r="C230" s="11"/>
      <c r="D230" s="12" t="s">
        <v>421</v>
      </c>
      <c r="E230" s="16">
        <v>0.1</v>
      </c>
    </row>
    <row r="231" spans="2:5" ht="14.25">
      <c r="B231" s="15">
        <f t="shared" si="3"/>
        <v>226</v>
      </c>
      <c r="C231" s="11"/>
      <c r="D231" s="12" t="s">
        <v>323</v>
      </c>
      <c r="E231" s="16">
        <v>0.06</v>
      </c>
    </row>
    <row r="232" spans="2:5" ht="14.25">
      <c r="B232" s="15">
        <f t="shared" si="3"/>
        <v>227</v>
      </c>
      <c r="C232" s="11"/>
      <c r="D232" s="12" t="s">
        <v>500</v>
      </c>
      <c r="E232" s="16">
        <v>0.1</v>
      </c>
    </row>
    <row r="233" spans="2:5" ht="14.25">
      <c r="B233" s="15">
        <f t="shared" si="3"/>
        <v>228</v>
      </c>
      <c r="C233" s="11"/>
      <c r="D233" s="12" t="s">
        <v>648</v>
      </c>
      <c r="E233" s="16">
        <v>0.06</v>
      </c>
    </row>
    <row r="234" spans="2:5" ht="14.25">
      <c r="B234" s="15">
        <f t="shared" si="3"/>
        <v>229</v>
      </c>
      <c r="C234" s="11"/>
      <c r="D234" s="12" t="s">
        <v>649</v>
      </c>
      <c r="E234" s="16">
        <v>0.03</v>
      </c>
    </row>
    <row r="235" spans="2:5" ht="14.25">
      <c r="B235" s="15">
        <f t="shared" si="3"/>
        <v>230</v>
      </c>
      <c r="C235" s="11"/>
      <c r="D235" s="12" t="s">
        <v>370</v>
      </c>
      <c r="E235" s="16">
        <v>0.05</v>
      </c>
    </row>
    <row r="236" spans="2:5" ht="14.25">
      <c r="B236" s="15">
        <f t="shared" si="3"/>
        <v>231</v>
      </c>
      <c r="C236" s="11"/>
      <c r="D236" s="12" t="s">
        <v>324</v>
      </c>
      <c r="E236" s="16">
        <v>0.12</v>
      </c>
    </row>
    <row r="237" spans="2:5" ht="14.25">
      <c r="B237" s="15">
        <f t="shared" si="3"/>
        <v>232</v>
      </c>
      <c r="C237" s="11"/>
      <c r="D237" s="12" t="s">
        <v>544</v>
      </c>
      <c r="E237" s="16">
        <v>0.01</v>
      </c>
    </row>
    <row r="238" spans="2:5" ht="14.25">
      <c r="B238" s="15">
        <f t="shared" si="3"/>
        <v>233</v>
      </c>
      <c r="C238" s="11"/>
      <c r="D238" s="12" t="s">
        <v>541</v>
      </c>
      <c r="E238" s="16">
        <v>0.07</v>
      </c>
    </row>
    <row r="239" spans="2:5" ht="14.25">
      <c r="B239" s="15">
        <f t="shared" si="3"/>
        <v>234</v>
      </c>
      <c r="C239" s="11"/>
      <c r="D239" s="12" t="s">
        <v>553</v>
      </c>
      <c r="E239" s="16">
        <v>0.05</v>
      </c>
    </row>
    <row r="240" spans="2:5" ht="14.25">
      <c r="B240" s="15">
        <f t="shared" si="3"/>
        <v>235</v>
      </c>
      <c r="C240" s="11"/>
      <c r="D240" s="12" t="s">
        <v>471</v>
      </c>
      <c r="E240" s="16">
        <v>0.1</v>
      </c>
    </row>
    <row r="241" spans="2:5" ht="14.25">
      <c r="B241" s="15">
        <f t="shared" si="3"/>
        <v>236</v>
      </c>
      <c r="C241" s="11"/>
      <c r="D241" s="12" t="s">
        <v>409</v>
      </c>
      <c r="E241" s="16">
        <v>0.09</v>
      </c>
    </row>
    <row r="242" spans="2:5" ht="14.25">
      <c r="B242" s="15">
        <f t="shared" si="3"/>
        <v>237</v>
      </c>
      <c r="C242" s="11"/>
      <c r="D242" s="12" t="s">
        <v>495</v>
      </c>
      <c r="E242" s="16">
        <v>0.1</v>
      </c>
    </row>
    <row r="243" spans="2:5" ht="14.25">
      <c r="B243" s="15">
        <f t="shared" si="3"/>
        <v>238</v>
      </c>
      <c r="C243" s="11"/>
      <c r="D243" s="12" t="s">
        <v>542</v>
      </c>
      <c r="E243" s="16">
        <v>0.05</v>
      </c>
    </row>
    <row r="244" spans="2:5" ht="14.25">
      <c r="B244" s="15">
        <f t="shared" si="3"/>
        <v>239</v>
      </c>
      <c r="C244" s="11"/>
      <c r="D244" s="12" t="s">
        <v>477</v>
      </c>
      <c r="E244" s="16">
        <v>0.06</v>
      </c>
    </row>
    <row r="245" spans="2:5" ht="14.25">
      <c r="B245" s="15">
        <f t="shared" si="3"/>
        <v>240</v>
      </c>
      <c r="C245" s="11"/>
      <c r="D245" s="12" t="s">
        <v>486</v>
      </c>
      <c r="E245" s="16">
        <v>0.05</v>
      </c>
    </row>
    <row r="246" spans="2:5" ht="14.25">
      <c r="B246" s="15">
        <f t="shared" si="3"/>
        <v>241</v>
      </c>
      <c r="C246" s="11"/>
      <c r="D246" s="12" t="s">
        <v>479</v>
      </c>
      <c r="E246" s="16">
        <v>0.06</v>
      </c>
    </row>
    <row r="247" spans="2:5" ht="14.25">
      <c r="B247" s="15">
        <f t="shared" si="3"/>
        <v>242</v>
      </c>
      <c r="C247" s="11"/>
      <c r="D247" s="12" t="s">
        <v>379</v>
      </c>
      <c r="E247" s="16">
        <v>0.03</v>
      </c>
    </row>
    <row r="248" spans="2:5" ht="14.25">
      <c r="B248" s="15">
        <f t="shared" si="3"/>
        <v>243</v>
      </c>
      <c r="C248" s="11"/>
      <c r="D248" s="12" t="s">
        <v>526</v>
      </c>
      <c r="E248" s="16">
        <v>0.08</v>
      </c>
    </row>
    <row r="249" spans="2:5" ht="14.25">
      <c r="B249" s="15">
        <f t="shared" si="3"/>
        <v>244</v>
      </c>
      <c r="C249" s="11"/>
      <c r="D249" s="12" t="s">
        <v>567</v>
      </c>
      <c r="E249" s="16">
        <v>0.1</v>
      </c>
    </row>
    <row r="250" spans="2:5" ht="14.25">
      <c r="B250" s="15">
        <f t="shared" si="3"/>
        <v>245</v>
      </c>
      <c r="C250" s="11"/>
      <c r="D250" s="12" t="s">
        <v>514</v>
      </c>
      <c r="E250" s="16">
        <v>0.1</v>
      </c>
    </row>
    <row r="251" spans="2:5" ht="14.25">
      <c r="B251" s="15">
        <f t="shared" si="3"/>
        <v>246</v>
      </c>
      <c r="C251" s="11"/>
      <c r="D251" s="12" t="s">
        <v>404</v>
      </c>
      <c r="E251" s="16">
        <v>0.05</v>
      </c>
    </row>
    <row r="252" spans="2:5" ht="14.25">
      <c r="B252" s="15">
        <f t="shared" si="3"/>
        <v>247</v>
      </c>
      <c r="C252" s="11"/>
      <c r="D252" s="12" t="s">
        <v>529</v>
      </c>
      <c r="E252" s="16">
        <v>0.06</v>
      </c>
    </row>
    <row r="253" spans="2:5" ht="14.25">
      <c r="B253" s="15">
        <f t="shared" si="3"/>
        <v>248</v>
      </c>
      <c r="C253" s="11"/>
      <c r="D253" s="12" t="s">
        <v>464</v>
      </c>
      <c r="E253" s="16">
        <v>0.05</v>
      </c>
    </row>
    <row r="254" spans="2:5" ht="14.25">
      <c r="B254" s="15">
        <f t="shared" si="3"/>
        <v>249</v>
      </c>
      <c r="C254" s="11"/>
      <c r="D254" s="12" t="s">
        <v>457</v>
      </c>
      <c r="E254" s="16">
        <v>0.08</v>
      </c>
    </row>
    <row r="255" spans="2:5" ht="14.25">
      <c r="B255" s="15">
        <f t="shared" si="3"/>
        <v>250</v>
      </c>
      <c r="C255" s="11"/>
      <c r="D255" s="12" t="s">
        <v>375</v>
      </c>
      <c r="E255" s="16">
        <v>0.1</v>
      </c>
    </row>
    <row r="256" spans="2:5" ht="14.25">
      <c r="B256" s="15">
        <f t="shared" si="3"/>
        <v>251</v>
      </c>
      <c r="C256" s="11"/>
      <c r="D256" s="12" t="s">
        <v>373</v>
      </c>
      <c r="E256" s="16">
        <v>0.1</v>
      </c>
    </row>
    <row r="257" spans="2:5" ht="14.25">
      <c r="B257" s="15">
        <f t="shared" si="3"/>
        <v>252</v>
      </c>
      <c r="C257" s="11"/>
      <c r="D257" s="12" t="s">
        <v>568</v>
      </c>
      <c r="E257" s="16">
        <v>0.09</v>
      </c>
    </row>
    <row r="258" spans="2:5" ht="14.25">
      <c r="B258" s="15">
        <f t="shared" si="3"/>
        <v>253</v>
      </c>
      <c r="C258" s="11"/>
      <c r="D258" s="12" t="s">
        <v>308</v>
      </c>
      <c r="E258" s="16">
        <v>0.12</v>
      </c>
    </row>
    <row r="259" spans="2:5" ht="14.25">
      <c r="B259" s="15">
        <f t="shared" si="3"/>
        <v>254</v>
      </c>
      <c r="C259" s="11"/>
      <c r="D259" s="12" t="s">
        <v>433</v>
      </c>
      <c r="E259" s="16">
        <v>0.07</v>
      </c>
    </row>
    <row r="260" spans="2:5" ht="14.25">
      <c r="B260" s="15">
        <f t="shared" si="3"/>
        <v>255</v>
      </c>
      <c r="C260" s="11"/>
      <c r="D260" s="12" t="s">
        <v>369</v>
      </c>
      <c r="E260" s="16">
        <v>0.05</v>
      </c>
    </row>
    <row r="261" spans="2:5" ht="14.25">
      <c r="B261" s="15">
        <f t="shared" si="3"/>
        <v>256</v>
      </c>
      <c r="C261" s="11"/>
      <c r="D261" s="12" t="s">
        <v>342</v>
      </c>
      <c r="E261" s="16">
        <v>0.075</v>
      </c>
    </row>
    <row r="262" spans="2:5" ht="14.25">
      <c r="B262" s="15">
        <f t="shared" si="3"/>
        <v>257</v>
      </c>
      <c r="C262" s="11"/>
      <c r="D262" s="12" t="s">
        <v>380</v>
      </c>
      <c r="E262" s="16">
        <v>0.1</v>
      </c>
    </row>
    <row r="263" spans="2:5" ht="14.25">
      <c r="B263" s="15">
        <f t="shared" si="3"/>
        <v>258</v>
      </c>
      <c r="C263" s="11"/>
      <c r="D263" s="12" t="s">
        <v>381</v>
      </c>
      <c r="E263" s="16">
        <v>0.05</v>
      </c>
    </row>
    <row r="264" spans="2:5" ht="14.25">
      <c r="B264" s="15">
        <f t="shared" si="3"/>
        <v>259</v>
      </c>
      <c r="C264" s="11"/>
      <c r="D264" s="12" t="s">
        <v>480</v>
      </c>
      <c r="E264" s="16">
        <v>0.13</v>
      </c>
    </row>
    <row r="265" spans="2:5" ht="14.25">
      <c r="B265" s="15">
        <f t="shared" si="3"/>
        <v>260</v>
      </c>
      <c r="C265" s="11"/>
      <c r="D265" s="12" t="s">
        <v>408</v>
      </c>
      <c r="E265" s="16">
        <v>0.1</v>
      </c>
    </row>
    <row r="266" spans="2:5" ht="14.25">
      <c r="B266" s="15">
        <f t="shared" si="3"/>
        <v>261</v>
      </c>
      <c r="C266" s="11"/>
      <c r="D266" s="12" t="s">
        <v>527</v>
      </c>
      <c r="E266" s="16">
        <v>0.03</v>
      </c>
    </row>
    <row r="267" spans="2:5" ht="14.25">
      <c r="B267" s="15">
        <f t="shared" si="3"/>
        <v>262</v>
      </c>
      <c r="C267" s="11"/>
      <c r="D267" s="12" t="s">
        <v>374</v>
      </c>
      <c r="E267" s="16">
        <v>0.1</v>
      </c>
    </row>
    <row r="268" spans="2:5" ht="14.25">
      <c r="B268" s="15">
        <f t="shared" si="3"/>
        <v>263</v>
      </c>
      <c r="C268" s="11"/>
      <c r="D268" s="12" t="s">
        <v>545</v>
      </c>
      <c r="E268" s="16">
        <v>0.05</v>
      </c>
    </row>
    <row r="269" spans="2:5" ht="14.25">
      <c r="B269" s="15">
        <f t="shared" si="3"/>
        <v>264</v>
      </c>
      <c r="C269" s="11"/>
      <c r="D269" s="12" t="s">
        <v>546</v>
      </c>
      <c r="E269" s="16">
        <v>0.01</v>
      </c>
    </row>
    <row r="270" spans="2:5" ht="14.25">
      <c r="B270" s="15">
        <f t="shared" si="3"/>
        <v>265</v>
      </c>
      <c r="C270" s="11"/>
      <c r="D270" s="12" t="s">
        <v>478</v>
      </c>
      <c r="E270" s="16">
        <v>0.06</v>
      </c>
    </row>
    <row r="271" spans="2:5" ht="14.25">
      <c r="B271" s="15">
        <f t="shared" si="3"/>
        <v>266</v>
      </c>
      <c r="C271" s="11"/>
      <c r="D271" s="12" t="s">
        <v>554</v>
      </c>
      <c r="E271" s="16">
        <v>0.05</v>
      </c>
    </row>
    <row r="272" spans="2:5" ht="14.25">
      <c r="B272" s="15">
        <f aca="true" t="shared" si="4" ref="B272:B291">B271+1</f>
        <v>267</v>
      </c>
      <c r="C272" s="11"/>
      <c r="D272" s="12" t="s">
        <v>361</v>
      </c>
      <c r="E272" s="16">
        <v>0.075</v>
      </c>
    </row>
    <row r="273" spans="2:5" ht="14.25">
      <c r="B273" s="15">
        <f t="shared" si="4"/>
        <v>268</v>
      </c>
      <c r="C273" s="11"/>
      <c r="D273" s="12" t="s">
        <v>496</v>
      </c>
      <c r="E273" s="16">
        <v>0.05</v>
      </c>
    </row>
    <row r="274" spans="2:5" ht="14.25">
      <c r="B274" s="15">
        <f t="shared" si="4"/>
        <v>269</v>
      </c>
      <c r="C274" s="11"/>
      <c r="D274" s="12" t="s">
        <v>422</v>
      </c>
      <c r="E274" s="16">
        <v>0.03</v>
      </c>
    </row>
    <row r="275" spans="2:5" ht="14.25">
      <c r="B275" s="15">
        <f t="shared" si="4"/>
        <v>270</v>
      </c>
      <c r="C275" s="11"/>
      <c r="D275" s="12" t="s">
        <v>326</v>
      </c>
      <c r="E275" s="16">
        <v>0.12</v>
      </c>
    </row>
    <row r="276" spans="2:5" ht="14.25">
      <c r="B276" s="15">
        <f t="shared" si="4"/>
        <v>271</v>
      </c>
      <c r="C276" s="11"/>
      <c r="D276" s="12" t="s">
        <v>400</v>
      </c>
      <c r="E276" s="16">
        <v>0.06</v>
      </c>
    </row>
    <row r="277" spans="2:5" ht="14.25">
      <c r="B277" s="15">
        <f t="shared" si="4"/>
        <v>272</v>
      </c>
      <c r="C277" s="11"/>
      <c r="D277" s="12" t="s">
        <v>528</v>
      </c>
      <c r="E277" s="16">
        <v>0.1</v>
      </c>
    </row>
    <row r="278" spans="2:5" ht="14.25">
      <c r="B278" s="15">
        <f t="shared" si="4"/>
        <v>273</v>
      </c>
      <c r="C278" s="11"/>
      <c r="D278" s="12" t="s">
        <v>407</v>
      </c>
      <c r="E278" s="16">
        <v>0.0599</v>
      </c>
    </row>
    <row r="279" spans="2:5" ht="14.25">
      <c r="B279" s="15">
        <f t="shared" si="4"/>
        <v>274</v>
      </c>
      <c r="C279" s="11"/>
      <c r="D279" s="12" t="s">
        <v>520</v>
      </c>
      <c r="E279" s="16">
        <v>0.07</v>
      </c>
    </row>
    <row r="280" spans="2:5" ht="14.25">
      <c r="B280" s="15">
        <f t="shared" si="4"/>
        <v>275</v>
      </c>
      <c r="C280" s="11"/>
      <c r="D280" s="12" t="s">
        <v>516</v>
      </c>
      <c r="E280" s="16">
        <v>0.01</v>
      </c>
    </row>
    <row r="281" spans="2:5" ht="14.25">
      <c r="B281" s="15">
        <f t="shared" si="4"/>
        <v>276</v>
      </c>
      <c r="C281" s="11"/>
      <c r="D281" s="12" t="s">
        <v>508</v>
      </c>
      <c r="E281" s="16">
        <v>0.06</v>
      </c>
    </row>
    <row r="282" spans="2:5" ht="14.25">
      <c r="B282" s="15">
        <f t="shared" si="4"/>
        <v>277</v>
      </c>
      <c r="C282" s="11"/>
      <c r="D282" s="12" t="s">
        <v>332</v>
      </c>
      <c r="E282" s="16">
        <v>0.12</v>
      </c>
    </row>
    <row r="283" spans="2:5" ht="14.25">
      <c r="B283" s="15">
        <f t="shared" si="4"/>
        <v>278</v>
      </c>
      <c r="C283" s="11"/>
      <c r="D283" s="12" t="s">
        <v>343</v>
      </c>
      <c r="E283" s="16">
        <v>0.1</v>
      </c>
    </row>
    <row r="284" spans="2:5" ht="14.25">
      <c r="B284" s="15">
        <f t="shared" si="4"/>
        <v>279</v>
      </c>
      <c r="C284" s="11"/>
      <c r="D284" s="12" t="s">
        <v>344</v>
      </c>
      <c r="E284" s="16">
        <v>0.05</v>
      </c>
    </row>
    <row r="285" spans="2:5" ht="14.25">
      <c r="B285" s="15">
        <f t="shared" si="4"/>
        <v>280</v>
      </c>
      <c r="C285" s="11"/>
      <c r="D285" s="12" t="s">
        <v>509</v>
      </c>
      <c r="E285" s="16">
        <v>0.08</v>
      </c>
    </row>
    <row r="286" spans="2:5" ht="14.25">
      <c r="B286" s="15">
        <f t="shared" si="4"/>
        <v>281</v>
      </c>
      <c r="C286" s="11"/>
      <c r="D286" s="12" t="s">
        <v>358</v>
      </c>
      <c r="E286" s="16">
        <v>0.05</v>
      </c>
    </row>
    <row r="287" spans="2:5" ht="14.25">
      <c r="B287" s="15">
        <f t="shared" si="4"/>
        <v>282</v>
      </c>
      <c r="C287" s="11"/>
      <c r="D287" s="12" t="s">
        <v>558</v>
      </c>
      <c r="E287" s="16">
        <v>0.1</v>
      </c>
    </row>
    <row r="288" spans="2:5" ht="14.25">
      <c r="B288" s="15">
        <f t="shared" si="4"/>
        <v>283</v>
      </c>
      <c r="C288" s="11"/>
      <c r="D288" s="12" t="s">
        <v>322</v>
      </c>
      <c r="E288" s="16">
        <v>0.03</v>
      </c>
    </row>
    <row r="289" spans="2:5" ht="14.25">
      <c r="B289" s="15">
        <f t="shared" si="4"/>
        <v>284</v>
      </c>
      <c r="C289" s="11"/>
      <c r="D289" s="12" t="s">
        <v>563</v>
      </c>
      <c r="E289" s="16">
        <v>0.1</v>
      </c>
    </row>
    <row r="290" spans="2:5" ht="14.25">
      <c r="B290" s="15">
        <f t="shared" si="4"/>
        <v>285</v>
      </c>
      <c r="C290" s="11"/>
      <c r="D290" s="12" t="s">
        <v>491</v>
      </c>
      <c r="E290" s="16">
        <v>0.12</v>
      </c>
    </row>
    <row r="291" spans="2:5" ht="14.25">
      <c r="B291" s="19">
        <f t="shared" si="4"/>
        <v>286</v>
      </c>
      <c r="C291" s="20"/>
      <c r="D291" s="21" t="s">
        <v>574</v>
      </c>
      <c r="E291" s="17">
        <v>0</v>
      </c>
    </row>
    <row r="293" ht="14.25">
      <c r="B293" s="132"/>
    </row>
    <row r="294" ht="14.25">
      <c r="B294" s="133">
        <f>ZaGodinu-5</f>
        <v>2006</v>
      </c>
    </row>
    <row r="295" ht="14.25">
      <c r="B295" s="133">
        <f>B294+1</f>
        <v>2007</v>
      </c>
    </row>
    <row r="296" ht="14.25">
      <c r="B296" s="133">
        <f>B295+1</f>
        <v>2008</v>
      </c>
    </row>
    <row r="297" ht="14.25">
      <c r="B297" s="133">
        <f>B296+1</f>
        <v>2009</v>
      </c>
    </row>
    <row r="298" ht="14.25">
      <c r="B298" s="133">
        <f>B297+1</f>
        <v>2010</v>
      </c>
    </row>
    <row r="299" ht="14.25">
      <c r="B299" s="134">
        <f>B298+1</f>
        <v>2011</v>
      </c>
    </row>
    <row r="301" ht="14.25">
      <c r="B301" s="149"/>
    </row>
    <row r="302" ht="14.25">
      <c r="B302" s="150" t="s">
        <v>215</v>
      </c>
    </row>
    <row r="303" ht="14.25">
      <c r="B303" s="150" t="s">
        <v>216</v>
      </c>
    </row>
    <row r="304" ht="14.25">
      <c r="B304" s="150" t="s">
        <v>611</v>
      </c>
    </row>
    <row r="305" ht="14.25">
      <c r="B305" s="151" t="s">
        <v>612</v>
      </c>
    </row>
    <row r="307" ht="14.25">
      <c r="B307" s="149"/>
    </row>
    <row r="308" ht="14.25">
      <c r="B308" s="150" t="s">
        <v>613</v>
      </c>
    </row>
    <row r="309" ht="14.25">
      <c r="B309" s="151" t="s">
        <v>614</v>
      </c>
    </row>
    <row r="311" ht="14.25">
      <c r="B311" s="132"/>
    </row>
    <row r="312" ht="14.25">
      <c r="B312" s="150" t="s">
        <v>615</v>
      </c>
    </row>
    <row r="313" ht="14.25">
      <c r="B313" s="151" t="s">
        <v>616</v>
      </c>
    </row>
  </sheetData>
  <sheetProtection/>
  <protectedRanges>
    <protectedRange sqref="B4" name="RasponP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159" customWidth="1"/>
    <col min="2" max="2" width="2.421875" style="4" customWidth="1"/>
    <col min="3" max="3" width="5.00390625" style="4" customWidth="1"/>
    <col min="4" max="4" width="16.00390625" style="4" customWidth="1"/>
    <col min="5" max="5" width="10.7109375" style="4" customWidth="1"/>
    <col min="6" max="6" width="5.7109375" style="4" customWidth="1"/>
    <col min="7" max="7" width="5.140625" style="4" customWidth="1"/>
    <col min="8" max="8" width="9.421875" style="4" customWidth="1"/>
    <col min="9" max="9" width="12.28125" style="4" customWidth="1"/>
    <col min="10" max="10" width="17.28125" style="4" customWidth="1"/>
    <col min="11" max="11" width="14.7109375" style="4" customWidth="1"/>
    <col min="12" max="12" width="4.421875" style="4" customWidth="1"/>
    <col min="13" max="13" width="8.8515625" style="66" customWidth="1"/>
    <col min="14" max="16384" width="8.8515625" style="4" customWidth="1"/>
  </cols>
  <sheetData>
    <row r="1" spans="2:13" s="159" customFormat="1" ht="24" customHeight="1">
      <c r="B1" s="363"/>
      <c r="C1" s="363"/>
      <c r="D1" s="363"/>
      <c r="E1" s="363"/>
      <c r="F1" s="363"/>
      <c r="G1" s="363"/>
      <c r="H1" s="363"/>
      <c r="I1" s="363"/>
      <c r="J1" s="363"/>
      <c r="K1" s="363"/>
      <c r="M1" s="160"/>
    </row>
    <row r="2" spans="1:12" ht="25.5" customHeight="1">
      <c r="A2" s="179"/>
      <c r="B2" s="240" t="s">
        <v>27</v>
      </c>
      <c r="C2" s="241"/>
      <c r="D2" s="241"/>
      <c r="E2" s="241"/>
      <c r="F2" s="241"/>
      <c r="G2" s="241"/>
      <c r="H2" s="241"/>
      <c r="I2" s="241"/>
      <c r="J2" s="241"/>
      <c r="K2" s="242"/>
      <c r="L2" s="181"/>
    </row>
    <row r="3" spans="1:12" ht="12.75" customHeight="1">
      <c r="A3" s="179"/>
      <c r="B3" s="108"/>
      <c r="C3" s="109"/>
      <c r="D3" s="110" t="s">
        <v>16</v>
      </c>
      <c r="E3" s="109"/>
      <c r="F3" s="109"/>
      <c r="G3" s="109"/>
      <c r="H3" s="109"/>
      <c r="I3" s="109"/>
      <c r="J3" s="109"/>
      <c r="K3" s="111"/>
      <c r="L3" s="181"/>
    </row>
    <row r="4" spans="1:12" ht="12.75" customHeight="1">
      <c r="A4" s="179"/>
      <c r="B4" s="112"/>
      <c r="C4" s="113"/>
      <c r="D4" s="114" t="s">
        <v>17</v>
      </c>
      <c r="E4" s="113"/>
      <c r="F4" s="113"/>
      <c r="G4" s="113"/>
      <c r="H4" s="113"/>
      <c r="I4" s="113"/>
      <c r="J4" s="113"/>
      <c r="K4" s="115"/>
      <c r="L4" s="181"/>
    </row>
    <row r="5" spans="1:12" ht="12.75" customHeight="1">
      <c r="A5" s="179"/>
      <c r="B5" s="112"/>
      <c r="C5" s="113"/>
      <c r="D5" s="114" t="s">
        <v>18</v>
      </c>
      <c r="E5" s="113"/>
      <c r="F5" s="113"/>
      <c r="G5" s="113"/>
      <c r="H5" s="113"/>
      <c r="I5" s="113"/>
      <c r="J5" s="113"/>
      <c r="K5" s="115"/>
      <c r="L5" s="181"/>
    </row>
    <row r="6" spans="1:12" ht="12.75" customHeight="1">
      <c r="A6" s="179"/>
      <c r="B6" s="112"/>
      <c r="C6" s="113"/>
      <c r="D6" s="114" t="s">
        <v>19</v>
      </c>
      <c r="E6" s="113"/>
      <c r="F6" s="113"/>
      <c r="G6" s="113"/>
      <c r="H6" s="113"/>
      <c r="I6" s="113"/>
      <c r="J6" s="113"/>
      <c r="K6" s="115"/>
      <c r="L6" s="181"/>
    </row>
    <row r="7" spans="1:12" ht="12.75" customHeight="1">
      <c r="A7" s="179"/>
      <c r="B7" s="112"/>
      <c r="C7" s="113"/>
      <c r="D7" s="114" t="s">
        <v>20</v>
      </c>
      <c r="E7" s="113"/>
      <c r="F7" s="113"/>
      <c r="G7" s="113"/>
      <c r="H7" s="113"/>
      <c r="I7" s="113"/>
      <c r="J7" s="113"/>
      <c r="K7" s="115"/>
      <c r="L7" s="181"/>
    </row>
    <row r="8" spans="1:12" ht="12.75" customHeight="1">
      <c r="A8" s="179"/>
      <c r="B8" s="112"/>
      <c r="C8" s="113"/>
      <c r="D8" s="114" t="s">
        <v>21</v>
      </c>
      <c r="E8" s="113"/>
      <c r="F8" s="113"/>
      <c r="G8" s="113"/>
      <c r="H8" s="113"/>
      <c r="I8" s="113"/>
      <c r="J8" s="113"/>
      <c r="K8" s="115"/>
      <c r="L8" s="181"/>
    </row>
    <row r="9" spans="1:12" ht="12.75" customHeight="1">
      <c r="A9" s="179"/>
      <c r="B9" s="116"/>
      <c r="C9" s="117"/>
      <c r="D9" s="118" t="s">
        <v>22</v>
      </c>
      <c r="E9" s="117"/>
      <c r="F9" s="117"/>
      <c r="G9" s="117"/>
      <c r="H9" s="117"/>
      <c r="I9" s="117"/>
      <c r="J9" s="117"/>
      <c r="K9" s="119"/>
      <c r="L9" s="181"/>
    </row>
    <row r="10" spans="1:12" ht="6" customHeight="1">
      <c r="A10" s="179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181"/>
    </row>
    <row r="11" spans="1:12" ht="21.75" customHeight="1">
      <c r="A11" s="179"/>
      <c r="B11" s="357" t="s">
        <v>28</v>
      </c>
      <c r="C11" s="358"/>
      <c r="D11" s="358"/>
      <c r="E11" s="358"/>
      <c r="F11" s="358"/>
      <c r="G11" s="358"/>
      <c r="H11" s="358"/>
      <c r="I11" s="358"/>
      <c r="J11" s="358"/>
      <c r="K11" s="359"/>
      <c r="L11" s="181"/>
    </row>
    <row r="12" spans="1:12" ht="6" customHeight="1">
      <c r="A12" s="179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181"/>
    </row>
    <row r="13" spans="1:12" ht="25.5" customHeight="1">
      <c r="A13" s="179"/>
      <c r="B13" s="341" t="s">
        <v>29</v>
      </c>
      <c r="C13" s="342"/>
      <c r="D13" s="342"/>
      <c r="E13" s="342"/>
      <c r="F13" s="342"/>
      <c r="G13" s="342"/>
      <c r="H13" s="342"/>
      <c r="I13" s="342"/>
      <c r="J13" s="342"/>
      <c r="K13" s="343"/>
      <c r="L13" s="181"/>
    </row>
    <row r="14" spans="1:12" ht="9.75" customHeight="1">
      <c r="A14" s="179"/>
      <c r="B14" s="311" t="s">
        <v>0</v>
      </c>
      <c r="C14" s="351" t="s">
        <v>23</v>
      </c>
      <c r="D14" s="352"/>
      <c r="E14" s="335" t="s">
        <v>631</v>
      </c>
      <c r="F14" s="375"/>
      <c r="G14" s="350"/>
      <c r="H14" s="335" t="s">
        <v>43</v>
      </c>
      <c r="I14" s="350"/>
      <c r="J14" s="345" t="s">
        <v>25</v>
      </c>
      <c r="K14" s="348" t="s">
        <v>46</v>
      </c>
      <c r="L14" s="181"/>
    </row>
    <row r="15" spans="1:12" ht="9.75" customHeight="1">
      <c r="A15" s="179"/>
      <c r="B15" s="311"/>
      <c r="C15" s="351"/>
      <c r="D15" s="352"/>
      <c r="E15" s="351"/>
      <c r="F15" s="376"/>
      <c r="G15" s="352"/>
      <c r="H15" s="351" t="s">
        <v>45</v>
      </c>
      <c r="I15" s="352"/>
      <c r="J15" s="345"/>
      <c r="K15" s="348"/>
      <c r="L15" s="181"/>
    </row>
    <row r="16" spans="1:12" ht="9.75" customHeight="1">
      <c r="A16" s="179"/>
      <c r="B16" s="309"/>
      <c r="C16" s="353"/>
      <c r="D16" s="354"/>
      <c r="E16" s="353"/>
      <c r="F16" s="377"/>
      <c r="G16" s="354"/>
      <c r="H16" s="353" t="s">
        <v>44</v>
      </c>
      <c r="I16" s="354"/>
      <c r="J16" s="346"/>
      <c r="K16" s="349"/>
      <c r="L16" s="181"/>
    </row>
    <row r="17" spans="1:13" s="8" customFormat="1" ht="12" customHeight="1">
      <c r="A17" s="179"/>
      <c r="B17" s="26">
        <v>1</v>
      </c>
      <c r="C17" s="259">
        <v>2</v>
      </c>
      <c r="D17" s="333"/>
      <c r="E17" s="259">
        <v>3</v>
      </c>
      <c r="F17" s="260"/>
      <c r="G17" s="333"/>
      <c r="H17" s="259">
        <v>4</v>
      </c>
      <c r="I17" s="333"/>
      <c r="J17" s="189" t="s">
        <v>150</v>
      </c>
      <c r="K17" s="27">
        <v>6</v>
      </c>
      <c r="L17" s="181"/>
      <c r="M17" s="170"/>
    </row>
    <row r="18" spans="1:13" ht="24.75" customHeight="1">
      <c r="A18" s="179"/>
      <c r="B18" s="26" t="s">
        <v>1</v>
      </c>
      <c r="C18" s="315"/>
      <c r="D18" s="316"/>
      <c r="E18" s="360"/>
      <c r="F18" s="361"/>
      <c r="G18" s="362"/>
      <c r="H18" s="360"/>
      <c r="I18" s="362"/>
      <c r="J18" s="121">
        <f>IF(E18&amp;H18="","",IF(E18="",0,E18)-IF(H18="",0,H18))</f>
      </c>
      <c r="K18" s="122"/>
      <c r="L18" s="181"/>
      <c r="M18" s="169"/>
    </row>
    <row r="19" spans="1:13" ht="24.75" customHeight="1">
      <c r="A19" s="179"/>
      <c r="B19" s="26" t="s">
        <v>2</v>
      </c>
      <c r="C19" s="315"/>
      <c r="D19" s="316"/>
      <c r="E19" s="360"/>
      <c r="F19" s="361"/>
      <c r="G19" s="362"/>
      <c r="H19" s="360"/>
      <c r="I19" s="362"/>
      <c r="J19" s="121">
        <f>IF(E19&amp;H19="","",IF(E19="",0,E19)-IF(H19="",0,H19))</f>
      </c>
      <c r="K19" s="122"/>
      <c r="L19" s="181"/>
      <c r="M19" s="169"/>
    </row>
    <row r="20" spans="1:13" ht="24.75" customHeight="1">
      <c r="A20" s="179"/>
      <c r="B20" s="26" t="s">
        <v>3</v>
      </c>
      <c r="C20" s="315"/>
      <c r="D20" s="316"/>
      <c r="E20" s="360"/>
      <c r="F20" s="361"/>
      <c r="G20" s="362"/>
      <c r="H20" s="360"/>
      <c r="I20" s="362"/>
      <c r="J20" s="121">
        <f>IF(E20&amp;H20="","",IF(E20="",0,E20)-IF(H20="",0,H20))</f>
      </c>
      <c r="K20" s="122"/>
      <c r="L20" s="181"/>
      <c r="M20" s="169"/>
    </row>
    <row r="21" spans="1:13" ht="24.75" customHeight="1">
      <c r="A21" s="179"/>
      <c r="B21" s="26" t="s">
        <v>4</v>
      </c>
      <c r="C21" s="315"/>
      <c r="D21" s="316"/>
      <c r="E21" s="360"/>
      <c r="F21" s="361"/>
      <c r="G21" s="362"/>
      <c r="H21" s="360"/>
      <c r="I21" s="362"/>
      <c r="J21" s="121">
        <f>IF(E21&amp;H21="","",IF(E21="",0,E21)-IF(H21="",0,H21))</f>
      </c>
      <c r="K21" s="122"/>
      <c r="L21" s="181"/>
      <c r="M21" s="169"/>
    </row>
    <row r="22" spans="1:13" ht="24.75" customHeight="1">
      <c r="A22" s="179"/>
      <c r="B22" s="26" t="s">
        <v>5</v>
      </c>
      <c r="C22" s="315"/>
      <c r="D22" s="316"/>
      <c r="E22" s="360"/>
      <c r="F22" s="361"/>
      <c r="G22" s="362"/>
      <c r="H22" s="360"/>
      <c r="I22" s="362"/>
      <c r="J22" s="121">
        <f>IF(E22&amp;H22="","",IF(E22="",0,E22)-IF(H22="",0,H22))</f>
      </c>
      <c r="K22" s="122"/>
      <c r="L22" s="181"/>
      <c r="M22" s="169"/>
    </row>
    <row r="23" spans="1:13" ht="24.75" customHeight="1">
      <c r="A23" s="179"/>
      <c r="B23" s="91" t="s">
        <v>6</v>
      </c>
      <c r="C23" s="327"/>
      <c r="D23" s="328"/>
      <c r="E23" s="360"/>
      <c r="F23" s="361"/>
      <c r="G23" s="362"/>
      <c r="H23" s="360"/>
      <c r="I23" s="362"/>
      <c r="J23" s="121">
        <f>IF(E23&amp;H23="","",IF(E23="",0,E23)-IF(H23="",0,H23))</f>
      </c>
      <c r="K23" s="123"/>
      <c r="L23" s="181"/>
      <c r="M23" s="169"/>
    </row>
    <row r="24" spans="1:12" ht="24.75" customHeight="1">
      <c r="A24" s="179"/>
      <c r="B24" s="323" t="s">
        <v>30</v>
      </c>
      <c r="C24" s="324"/>
      <c r="D24" s="325"/>
      <c r="E24" s="325"/>
      <c r="F24" s="325"/>
      <c r="G24" s="325"/>
      <c r="H24" s="325"/>
      <c r="I24" s="326"/>
      <c r="J24" s="125">
        <f>IF(J18&amp;J19&amp;J20&amp;J21&amp;J22&amp;J23="","",IF(J18="",0,J18)+IF(J19="",0,J19)+IF(J20="",0,J20)+IF(J21="",0,J21)+IF(J22="",0,J22)+IF(J23="",0,J23))</f>
      </c>
      <c r="K24" s="125">
        <f>IF(K18&amp;K19&amp;K20&amp;K21&amp;K22&amp;K23="","",IF(K18="",0,K18)+IF(K19="",0,K19)+IF(K20="",0,K20)+IF(K21="",0,K21)+IF(K22="",0,K22)+IF(K23="",0,K23))</f>
      </c>
      <c r="L24" s="181"/>
    </row>
    <row r="25" spans="1:12" ht="6" customHeight="1">
      <c r="A25" s="179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81"/>
    </row>
    <row r="26" spans="1:12" ht="25.5" customHeight="1">
      <c r="A26" s="179"/>
      <c r="B26" s="341" t="s">
        <v>31</v>
      </c>
      <c r="C26" s="342"/>
      <c r="D26" s="342"/>
      <c r="E26" s="342"/>
      <c r="F26" s="342"/>
      <c r="G26" s="342"/>
      <c r="H26" s="342"/>
      <c r="I26" s="342"/>
      <c r="J26" s="342"/>
      <c r="K26" s="343"/>
      <c r="L26" s="181"/>
    </row>
    <row r="27" spans="1:12" ht="9.75" customHeight="1">
      <c r="A27" s="179"/>
      <c r="B27" s="308" t="s">
        <v>0</v>
      </c>
      <c r="C27" s="335" t="s">
        <v>32</v>
      </c>
      <c r="D27" s="350"/>
      <c r="E27" s="335" t="s">
        <v>33</v>
      </c>
      <c r="F27" s="336"/>
      <c r="G27" s="335" t="s">
        <v>34</v>
      </c>
      <c r="H27" s="350"/>
      <c r="I27" s="124" t="s">
        <v>43</v>
      </c>
      <c r="J27" s="344" t="s">
        <v>25</v>
      </c>
      <c r="K27" s="347" t="s">
        <v>46</v>
      </c>
      <c r="L27" s="181"/>
    </row>
    <row r="28" spans="1:12" ht="9.75" customHeight="1">
      <c r="A28" s="179"/>
      <c r="B28" s="311"/>
      <c r="C28" s="351"/>
      <c r="D28" s="352"/>
      <c r="E28" s="337"/>
      <c r="F28" s="338"/>
      <c r="G28" s="351"/>
      <c r="H28" s="352"/>
      <c r="I28" s="187" t="s">
        <v>45</v>
      </c>
      <c r="J28" s="345"/>
      <c r="K28" s="348"/>
      <c r="L28" s="181"/>
    </row>
    <row r="29" spans="1:12" ht="9.75" customHeight="1">
      <c r="A29" s="179"/>
      <c r="B29" s="309"/>
      <c r="C29" s="353"/>
      <c r="D29" s="354"/>
      <c r="E29" s="339"/>
      <c r="F29" s="340"/>
      <c r="G29" s="353"/>
      <c r="H29" s="354"/>
      <c r="I29" s="188" t="s">
        <v>664</v>
      </c>
      <c r="J29" s="346"/>
      <c r="K29" s="349"/>
      <c r="L29" s="181"/>
    </row>
    <row r="30" spans="1:13" s="8" customFormat="1" ht="12" customHeight="1">
      <c r="A30" s="179"/>
      <c r="B30" s="26">
        <v>1</v>
      </c>
      <c r="C30" s="259">
        <v>2</v>
      </c>
      <c r="D30" s="333"/>
      <c r="E30" s="334">
        <v>3</v>
      </c>
      <c r="F30" s="334"/>
      <c r="G30" s="259">
        <v>4</v>
      </c>
      <c r="H30" s="333"/>
      <c r="I30" s="69">
        <v>5</v>
      </c>
      <c r="J30" s="69" t="s">
        <v>165</v>
      </c>
      <c r="K30" s="27">
        <v>6</v>
      </c>
      <c r="L30" s="181"/>
      <c r="M30" s="170"/>
    </row>
    <row r="31" spans="1:13" ht="24.75" customHeight="1">
      <c r="A31" s="179"/>
      <c r="B31" s="26" t="s">
        <v>1</v>
      </c>
      <c r="C31" s="315"/>
      <c r="D31" s="316"/>
      <c r="E31" s="317"/>
      <c r="F31" s="318"/>
      <c r="G31" s="331"/>
      <c r="H31" s="332"/>
      <c r="I31" s="120"/>
      <c r="J31" s="121">
        <f>IF(G31&amp;I31="","",IF(G31="",0,G31)-IF(I31="",0,I31))</f>
      </c>
      <c r="K31" s="122"/>
      <c r="L31" s="181"/>
      <c r="M31" s="169"/>
    </row>
    <row r="32" spans="1:13" ht="24.75" customHeight="1">
      <c r="A32" s="179"/>
      <c r="B32" s="26" t="s">
        <v>2</v>
      </c>
      <c r="C32" s="317"/>
      <c r="D32" s="318"/>
      <c r="E32" s="317"/>
      <c r="F32" s="318"/>
      <c r="G32" s="331"/>
      <c r="H32" s="332"/>
      <c r="I32" s="120"/>
      <c r="J32" s="121">
        <f>IF(G32&amp;I32="","",IF(G32="",0,G32)-IF(I32="",0,I32))</f>
      </c>
      <c r="K32" s="122"/>
      <c r="L32" s="181"/>
      <c r="M32" s="169"/>
    </row>
    <row r="33" spans="1:13" ht="24.75" customHeight="1">
      <c r="A33" s="179"/>
      <c r="B33" s="26" t="s">
        <v>3</v>
      </c>
      <c r="C33" s="315"/>
      <c r="D33" s="316"/>
      <c r="E33" s="317"/>
      <c r="F33" s="318"/>
      <c r="G33" s="331"/>
      <c r="H33" s="332"/>
      <c r="I33" s="120"/>
      <c r="J33" s="121">
        <f>IF(G33&amp;I33="","",IF(G33="",0,G33)-IF(I33="",0,I33))</f>
      </c>
      <c r="K33" s="122"/>
      <c r="L33" s="181"/>
      <c r="M33" s="169"/>
    </row>
    <row r="34" spans="1:13" ht="24.75" customHeight="1">
      <c r="A34" s="179"/>
      <c r="B34" s="26" t="s">
        <v>4</v>
      </c>
      <c r="C34" s="315"/>
      <c r="D34" s="316"/>
      <c r="E34" s="317"/>
      <c r="F34" s="318"/>
      <c r="G34" s="331"/>
      <c r="H34" s="332"/>
      <c r="I34" s="120"/>
      <c r="J34" s="121">
        <f>IF(G34&amp;I34="","",IF(G34="",0,G34)-IF(I34="",0,I34))</f>
      </c>
      <c r="K34" s="122"/>
      <c r="L34" s="181"/>
      <c r="M34" s="169"/>
    </row>
    <row r="35" spans="1:13" ht="24.75" customHeight="1">
      <c r="A35" s="179"/>
      <c r="B35" s="91" t="s">
        <v>5</v>
      </c>
      <c r="C35" s="327"/>
      <c r="D35" s="328"/>
      <c r="E35" s="329"/>
      <c r="F35" s="330"/>
      <c r="G35" s="331"/>
      <c r="H35" s="332"/>
      <c r="I35" s="141"/>
      <c r="J35" s="121">
        <f>IF(G35&amp;I35="","",IF(G35="",0,G35)-IF(I35="",0,I35))</f>
      </c>
      <c r="K35" s="123"/>
      <c r="L35" s="181"/>
      <c r="M35" s="169"/>
    </row>
    <row r="36" spans="1:12" ht="24.75" customHeight="1">
      <c r="A36" s="179"/>
      <c r="B36" s="323" t="s">
        <v>35</v>
      </c>
      <c r="C36" s="324"/>
      <c r="D36" s="325"/>
      <c r="E36" s="325"/>
      <c r="F36" s="325"/>
      <c r="G36" s="325"/>
      <c r="H36" s="325"/>
      <c r="I36" s="326"/>
      <c r="J36" s="125">
        <f>IF(J31&amp;J32&amp;J33&amp;J34&amp;J35="","",IF(J31="",0,J31)+IF(J32="",0,J32)+IF(J33="",0,J33)+IF(J34="",0,J34)+IF(J35="",0,J35))</f>
      </c>
      <c r="K36" s="125">
        <f>IF(K31&amp;K32&amp;K33&amp;K34&amp;K35="","",IF(K31="",0,K31)+IF(K32="",0,K32)+IF(K33="",0,K33)+IF(K34="",0,K34)+IF(K35="",0,K35))</f>
      </c>
      <c r="L36" s="181"/>
    </row>
    <row r="37" spans="1:12" ht="6" customHeight="1">
      <c r="A37" s="17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181"/>
    </row>
    <row r="38" spans="1:12" ht="33.75" customHeight="1">
      <c r="A38" s="179"/>
      <c r="B38" s="321" t="s">
        <v>37</v>
      </c>
      <c r="C38" s="322"/>
      <c r="D38" s="319" t="s">
        <v>36</v>
      </c>
      <c r="E38" s="319"/>
      <c r="F38" s="319"/>
      <c r="G38" s="319"/>
      <c r="H38" s="319"/>
      <c r="I38" s="320"/>
      <c r="J38" s="125">
        <f>IF(J24&amp;J36="","",SUM(IF(J24="",0,J24),IF(J36="",0,J36)))</f>
      </c>
      <c r="K38" s="125">
        <f>IF(K24&amp;K36="","",SUM(IF(K24="",0,K24),IF(K36="",0,K36)))</f>
      </c>
      <c r="L38" s="181"/>
    </row>
    <row r="39" spans="1:12" ht="6" customHeight="1">
      <c r="A39" s="17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81"/>
    </row>
    <row r="40" spans="1:12" ht="36" customHeight="1">
      <c r="A40" s="179"/>
      <c r="B40" s="321" t="s">
        <v>38</v>
      </c>
      <c r="C40" s="322"/>
      <c r="D40" s="319" t="s">
        <v>39</v>
      </c>
      <c r="E40" s="319"/>
      <c r="F40" s="319"/>
      <c r="G40" s="319"/>
      <c r="H40" s="319"/>
      <c r="I40" s="319"/>
      <c r="J40" s="319"/>
      <c r="K40" s="320"/>
      <c r="L40" s="181"/>
    </row>
    <row r="41" spans="1:12" ht="28.5" customHeight="1">
      <c r="A41" s="179"/>
      <c r="B41" s="79" t="s">
        <v>0</v>
      </c>
      <c r="C41" s="345" t="s">
        <v>40</v>
      </c>
      <c r="D41" s="345"/>
      <c r="E41" s="345"/>
      <c r="F41" s="345" t="s">
        <v>41</v>
      </c>
      <c r="G41" s="345"/>
      <c r="H41" s="345"/>
      <c r="I41" s="345"/>
      <c r="J41" s="345" t="s">
        <v>42</v>
      </c>
      <c r="K41" s="348"/>
      <c r="L41" s="181"/>
    </row>
    <row r="42" spans="1:13" s="8" customFormat="1" ht="12.75" customHeight="1">
      <c r="A42" s="179"/>
      <c r="B42" s="126" t="s">
        <v>585</v>
      </c>
      <c r="C42" s="369" t="s">
        <v>586</v>
      </c>
      <c r="D42" s="370"/>
      <c r="E42" s="371"/>
      <c r="F42" s="369" t="s">
        <v>587</v>
      </c>
      <c r="G42" s="370"/>
      <c r="H42" s="370"/>
      <c r="I42" s="371"/>
      <c r="J42" s="369" t="s">
        <v>588</v>
      </c>
      <c r="K42" s="372"/>
      <c r="L42" s="181"/>
      <c r="M42" s="170"/>
    </row>
    <row r="43" spans="1:12" ht="24.75" customHeight="1">
      <c r="A43" s="179"/>
      <c r="B43" s="26" t="s">
        <v>1</v>
      </c>
      <c r="C43" s="365"/>
      <c r="D43" s="365"/>
      <c r="E43" s="365"/>
      <c r="F43" s="366"/>
      <c r="G43" s="366"/>
      <c r="H43" s="366"/>
      <c r="I43" s="366"/>
      <c r="J43" s="367">
        <f>IF(F43="","",IF('Str. 6'!H$3="",0,F43/'Str. 6'!H$3))</f>
      </c>
      <c r="K43" s="368"/>
      <c r="L43" s="181"/>
    </row>
    <row r="44" spans="1:12" ht="24.75" customHeight="1">
      <c r="A44" s="179"/>
      <c r="B44" s="39" t="s">
        <v>2</v>
      </c>
      <c r="C44" s="373"/>
      <c r="D44" s="373"/>
      <c r="E44" s="373"/>
      <c r="F44" s="374"/>
      <c r="G44" s="374"/>
      <c r="H44" s="374"/>
      <c r="I44" s="374"/>
      <c r="J44" s="355">
        <f>IF(F44="","",IF('Str. 6'!H$3="",0,F44/'Str. 6'!H$3))</f>
      </c>
      <c r="K44" s="356"/>
      <c r="L44" s="181"/>
    </row>
    <row r="45" spans="2:11" ht="24" customHeight="1">
      <c r="B45" s="364"/>
      <c r="C45" s="364"/>
      <c r="D45" s="364"/>
      <c r="E45" s="364"/>
      <c r="F45" s="364"/>
      <c r="G45" s="364"/>
      <c r="H45" s="364"/>
      <c r="I45" s="364"/>
      <c r="J45" s="364"/>
      <c r="K45" s="364"/>
    </row>
  </sheetData>
  <sheetProtection password="C92A" sheet="1" objects="1" scenarios="1"/>
  <protectedRanges>
    <protectedRange sqref="C18:I23 K18:K23 C31:I35 K31:K35 C43:I44" name="Raspon1"/>
  </protectedRanges>
  <mergeCells count="77">
    <mergeCell ref="G30:H30"/>
    <mergeCell ref="G31:H31"/>
    <mergeCell ref="G32:H32"/>
    <mergeCell ref="G33:H33"/>
    <mergeCell ref="G34:H34"/>
    <mergeCell ref="E21:G21"/>
    <mergeCell ref="E22:G22"/>
    <mergeCell ref="E23:G2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E14:G16"/>
    <mergeCell ref="E17:G17"/>
    <mergeCell ref="E18:G18"/>
    <mergeCell ref="E19:G19"/>
    <mergeCell ref="E20:G20"/>
    <mergeCell ref="B1:K1"/>
    <mergeCell ref="B45:K45"/>
    <mergeCell ref="J41:K41"/>
    <mergeCell ref="F41:I41"/>
    <mergeCell ref="C41:E41"/>
    <mergeCell ref="D40:K40"/>
    <mergeCell ref="C43:E43"/>
    <mergeCell ref="F43:I43"/>
    <mergeCell ref="J43:K43"/>
    <mergeCell ref="C42:E42"/>
    <mergeCell ref="F42:I42"/>
    <mergeCell ref="J42:K42"/>
    <mergeCell ref="C44:E44"/>
    <mergeCell ref="F44:I44"/>
    <mergeCell ref="J44:K44"/>
    <mergeCell ref="B40:C40"/>
    <mergeCell ref="B2:K2"/>
    <mergeCell ref="B11:K11"/>
    <mergeCell ref="B14:B16"/>
    <mergeCell ref="C14:D16"/>
    <mergeCell ref="J14:J16"/>
    <mergeCell ref="K14:K16"/>
    <mergeCell ref="B13:K13"/>
    <mergeCell ref="C17:D17"/>
    <mergeCell ref="C18:D18"/>
    <mergeCell ref="C19:D19"/>
    <mergeCell ref="C20:D20"/>
    <mergeCell ref="C21:D21"/>
    <mergeCell ref="B27:B29"/>
    <mergeCell ref="C27:D29"/>
    <mergeCell ref="E27:F29"/>
    <mergeCell ref="C22:D22"/>
    <mergeCell ref="C23:D23"/>
    <mergeCell ref="B24:I24"/>
    <mergeCell ref="B26:K26"/>
    <mergeCell ref="J27:J29"/>
    <mergeCell ref="K27:K29"/>
    <mergeCell ref="G27:H29"/>
    <mergeCell ref="C31:D31"/>
    <mergeCell ref="E31:F31"/>
    <mergeCell ref="C30:D30"/>
    <mergeCell ref="E30:F30"/>
    <mergeCell ref="C32:D32"/>
    <mergeCell ref="E32:F32"/>
    <mergeCell ref="C33:D33"/>
    <mergeCell ref="E33:F33"/>
    <mergeCell ref="D38:I38"/>
    <mergeCell ref="B38:C38"/>
    <mergeCell ref="B36:I36"/>
    <mergeCell ref="C34:D34"/>
    <mergeCell ref="E34:F34"/>
    <mergeCell ref="C35:D35"/>
    <mergeCell ref="E35:F35"/>
    <mergeCell ref="G35:H35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2011&amp;C&amp;"Arial,Uobičajeno"&amp;8RRiF-ov obrazac  ©  www.rrif.hr&amp;R&amp;"Arial,Uobičajeno"&amp;8Stranica 2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9" customWidth="1"/>
    <col min="2" max="2" width="2.421875" style="4" customWidth="1"/>
    <col min="3" max="3" width="4.140625" style="4" customWidth="1"/>
    <col min="4" max="4" width="9.7109375" style="4" customWidth="1"/>
    <col min="5" max="5" width="13.8515625" style="4" customWidth="1"/>
    <col min="6" max="7" width="13.7109375" style="4" customWidth="1"/>
    <col min="8" max="8" width="13.8515625" style="4" customWidth="1"/>
    <col min="9" max="9" width="6.8515625" style="4" customWidth="1"/>
    <col min="10" max="10" width="7.00390625" style="4" customWidth="1"/>
    <col min="11" max="11" width="13.8515625" style="4" customWidth="1"/>
    <col min="12" max="12" width="4.421875" style="4" customWidth="1"/>
    <col min="13" max="13" width="8.8515625" style="66" customWidth="1"/>
    <col min="14" max="16384" width="8.8515625" style="4" customWidth="1"/>
  </cols>
  <sheetData>
    <row r="1" spans="2:13" s="159" customFormat="1" ht="24" customHeight="1">
      <c r="B1" s="442"/>
      <c r="C1" s="442"/>
      <c r="D1" s="442"/>
      <c r="E1" s="442"/>
      <c r="F1" s="442"/>
      <c r="G1" s="442"/>
      <c r="H1" s="442"/>
      <c r="I1" s="442"/>
      <c r="J1" s="442"/>
      <c r="K1" s="442"/>
      <c r="M1" s="160"/>
    </row>
    <row r="2" spans="2:13" s="159" customFormat="1" ht="14.25" customHeight="1">
      <c r="B2" s="160"/>
      <c r="C2" s="160"/>
      <c r="D2" s="160"/>
      <c r="E2" s="160"/>
      <c r="F2" s="160"/>
      <c r="G2" s="160"/>
      <c r="H2" s="160"/>
      <c r="I2" s="160"/>
      <c r="J2" s="160"/>
      <c r="K2" s="86" t="s">
        <v>47</v>
      </c>
      <c r="L2" s="179"/>
      <c r="M2" s="160"/>
    </row>
    <row r="3" spans="1:12" ht="48" customHeight="1">
      <c r="A3" s="179"/>
      <c r="B3" s="412" t="s">
        <v>98</v>
      </c>
      <c r="C3" s="413"/>
      <c r="D3" s="414" t="s">
        <v>48</v>
      </c>
      <c r="E3" s="414"/>
      <c r="F3" s="415"/>
      <c r="G3" s="415"/>
      <c r="H3" s="415"/>
      <c r="I3" s="415"/>
      <c r="J3" s="415"/>
      <c r="K3" s="416"/>
      <c r="L3" s="179"/>
    </row>
    <row r="4" spans="1:12" ht="18.75" customHeight="1">
      <c r="A4" s="179"/>
      <c r="B4" s="423"/>
      <c r="C4" s="424"/>
      <c r="D4" s="421" t="s">
        <v>142</v>
      </c>
      <c r="E4" s="422"/>
      <c r="F4" s="417">
        <f>IF(OIB="","",OIB)</f>
      </c>
      <c r="G4" s="418"/>
      <c r="H4" s="419"/>
      <c r="I4" s="420"/>
      <c r="J4" s="420"/>
      <c r="K4" s="420"/>
      <c r="L4" s="179"/>
    </row>
    <row r="5" spans="1:13" s="9" customFormat="1" ht="6" customHeight="1">
      <c r="A5" s="179"/>
      <c r="B5" s="97"/>
      <c r="C5" s="97"/>
      <c r="D5" s="97"/>
      <c r="E5" s="97"/>
      <c r="F5" s="97"/>
      <c r="G5" s="97"/>
      <c r="H5" s="97"/>
      <c r="I5" s="97"/>
      <c r="J5" s="97"/>
      <c r="K5" s="97"/>
      <c r="L5" s="179"/>
      <c r="M5" s="97"/>
    </row>
    <row r="6" spans="1:13" s="9" customFormat="1" ht="21" customHeight="1">
      <c r="A6" s="179"/>
      <c r="B6" s="341" t="s">
        <v>49</v>
      </c>
      <c r="C6" s="342"/>
      <c r="D6" s="342" t="s">
        <v>50</v>
      </c>
      <c r="E6" s="342"/>
      <c r="F6" s="342"/>
      <c r="G6" s="342"/>
      <c r="H6" s="342"/>
      <c r="I6" s="342"/>
      <c r="J6" s="342"/>
      <c r="K6" s="343"/>
      <c r="L6" s="179"/>
      <c r="M6" s="97"/>
    </row>
    <row r="7" spans="1:13" s="2" customFormat="1" ht="9.75" customHeight="1">
      <c r="A7" s="179"/>
      <c r="B7" s="311" t="s">
        <v>0</v>
      </c>
      <c r="C7" s="426" t="s">
        <v>51</v>
      </c>
      <c r="D7" s="427"/>
      <c r="E7" s="98" t="s">
        <v>52</v>
      </c>
      <c r="F7" s="390" t="s">
        <v>56</v>
      </c>
      <c r="G7" s="392"/>
      <c r="H7" s="345" t="s">
        <v>61</v>
      </c>
      <c r="I7" s="335" t="s">
        <v>62</v>
      </c>
      <c r="J7" s="350"/>
      <c r="K7" s="348" t="s">
        <v>624</v>
      </c>
      <c r="L7" s="179"/>
      <c r="M7" s="31"/>
    </row>
    <row r="8" spans="1:13" s="2" customFormat="1" ht="9.75" customHeight="1">
      <c r="A8" s="179"/>
      <c r="B8" s="311"/>
      <c r="C8" s="426"/>
      <c r="D8" s="427"/>
      <c r="E8" s="98" t="s">
        <v>53</v>
      </c>
      <c r="F8" s="98" t="s">
        <v>57</v>
      </c>
      <c r="G8" s="430" t="s">
        <v>59</v>
      </c>
      <c r="H8" s="345"/>
      <c r="I8" s="351"/>
      <c r="J8" s="352"/>
      <c r="K8" s="348"/>
      <c r="L8" s="179"/>
      <c r="M8" s="31"/>
    </row>
    <row r="9" spans="1:13" s="2" customFormat="1" ht="9.75" customHeight="1">
      <c r="A9" s="179"/>
      <c r="B9" s="311"/>
      <c r="C9" s="426"/>
      <c r="D9" s="427"/>
      <c r="E9" s="98" t="s">
        <v>54</v>
      </c>
      <c r="F9" s="98" t="s">
        <v>58</v>
      </c>
      <c r="G9" s="431"/>
      <c r="H9" s="345"/>
      <c r="I9" s="351"/>
      <c r="J9" s="352"/>
      <c r="K9" s="348"/>
      <c r="L9" s="179"/>
      <c r="M9" s="31"/>
    </row>
    <row r="10" spans="1:13" s="2" customFormat="1" ht="9.75" customHeight="1">
      <c r="A10" s="179"/>
      <c r="B10" s="309"/>
      <c r="C10" s="428"/>
      <c r="D10" s="429"/>
      <c r="E10" s="51" t="s">
        <v>55</v>
      </c>
      <c r="F10" s="165" t="s">
        <v>144</v>
      </c>
      <c r="G10" s="432"/>
      <c r="H10" s="346"/>
      <c r="I10" s="353"/>
      <c r="J10" s="354"/>
      <c r="K10" s="349"/>
      <c r="L10" s="179"/>
      <c r="M10" s="31"/>
    </row>
    <row r="11" spans="1:13" s="3" customFormat="1" ht="14.25" customHeight="1">
      <c r="A11" s="179"/>
      <c r="B11" s="26">
        <v>1</v>
      </c>
      <c r="C11" s="334">
        <v>2</v>
      </c>
      <c r="D11" s="334"/>
      <c r="E11" s="69">
        <v>3</v>
      </c>
      <c r="F11" s="69">
        <v>4</v>
      </c>
      <c r="G11" s="69">
        <v>5</v>
      </c>
      <c r="H11" s="69" t="s">
        <v>60</v>
      </c>
      <c r="I11" s="259" t="s">
        <v>69</v>
      </c>
      <c r="J11" s="333"/>
      <c r="K11" s="27">
        <v>8</v>
      </c>
      <c r="L11" s="179"/>
      <c r="M11" s="60"/>
    </row>
    <row r="12" spans="1:13" s="2" customFormat="1" ht="18.75" customHeight="1">
      <c r="A12" s="179"/>
      <c r="B12" s="28" t="s">
        <v>1</v>
      </c>
      <c r="C12" s="379"/>
      <c r="D12" s="379"/>
      <c r="E12" s="72">
        <f>IF(H28="","",H28)</f>
      </c>
      <c r="F12" s="157"/>
      <c r="G12" s="71"/>
      <c r="H12" s="136">
        <f>IF(C12&amp;E12&amp;G12="","",IF(IF(C12="",0,C12)-IF(E12="",0,E12)+IF(G12="",0,G12)&lt;0,-(IF(C12="",0,C12)-IF(E12="",0,E12)+IF(G12="",0,G12)),""))</f>
      </c>
      <c r="I12" s="403">
        <f>IF(C12&amp;E12&amp;G12="","",IF(IF(C12="",0,C12)-IF(E12="",0,E12)+IF(G12="",0,G12)&gt;=0,IF(C12="",0,C12)-IF(E12="",0,E12)+IF(G12="",0,G12),""))</f>
      </c>
      <c r="J12" s="435"/>
      <c r="K12" s="82"/>
      <c r="L12" s="179"/>
      <c r="M12" s="31"/>
    </row>
    <row r="13" spans="1:13" s="2" customFormat="1" ht="18.75" customHeight="1">
      <c r="A13" s="179"/>
      <c r="B13" s="28" t="s">
        <v>2</v>
      </c>
      <c r="C13" s="379"/>
      <c r="D13" s="379"/>
      <c r="E13" s="71"/>
      <c r="F13" s="157"/>
      <c r="G13" s="71"/>
      <c r="H13" s="136">
        <f>IF(C13&amp;E13&amp;G13="","",IF(IF(C13="",0,C13)-IF(E13="",0,E13)+IF(G13="",0,G13)&lt;0,-(IF(C13="",0,C13)-IF(E13="",0,E13)+IF(G13="",0,G13)),""))</f>
      </c>
      <c r="I13" s="403">
        <f>IF(C13&amp;E13&amp;G13="","",IF(IF(C13="",0,C13)-IF(E13="",0,E13)+IF(G13="",0,G13)&gt;=0,IF(C13="",0,C13)-IF(E13="",0,E13)+IF(G13="",0,G13),""))</f>
      </c>
      <c r="J13" s="435"/>
      <c r="K13" s="82"/>
      <c r="L13" s="179"/>
      <c r="M13" s="31"/>
    </row>
    <row r="14" spans="1:13" s="2" customFormat="1" ht="18.75" customHeight="1">
      <c r="A14" s="179"/>
      <c r="B14" s="99" t="s">
        <v>3</v>
      </c>
      <c r="C14" s="425"/>
      <c r="D14" s="425"/>
      <c r="E14" s="135"/>
      <c r="F14" s="137"/>
      <c r="G14" s="135"/>
      <c r="H14" s="136">
        <f>IF(C14&amp;E14&amp;G14="","",IF(IF(C14="",0,C14)-IF(E14="",0,E14)+IF(G14="",0,G14)&lt;0,-(IF(C14="",0,C14)-IF(E14="",0,E14)+IF(G14="",0,G14)),""))</f>
      </c>
      <c r="I14" s="403">
        <f>IF(C14&amp;E14&amp;G14="","",IF(IF(C14="",0,C14)-IF(E14="",0,E14)+IF(G14="",0,G14)&gt;=0,IF(C14="",0,C14)-IF(E14="",0,E14)+IF(G14="",0,G14),""))</f>
      </c>
      <c r="J14" s="435"/>
      <c r="K14" s="138"/>
      <c r="L14" s="179"/>
      <c r="M14" s="31"/>
    </row>
    <row r="15" spans="1:13" s="2" customFormat="1" ht="21" customHeight="1">
      <c r="A15" s="179"/>
      <c r="B15" s="409" t="s">
        <v>63</v>
      </c>
      <c r="C15" s="410"/>
      <c r="D15" s="410"/>
      <c r="E15" s="410"/>
      <c r="F15" s="410"/>
      <c r="G15" s="411"/>
      <c r="H15" s="100">
        <f>IF(H12&amp;H13&amp;H14="","",IF(H12="",0,H12)+IF(H13="",0,H13)+IF(H14="",0,H14))</f>
      </c>
      <c r="I15" s="436">
        <f>IF(I12&amp;I13&amp;I14="","",IF(I12="",0,I12)+IF(I13="",0,I13)+IF(I14="",0,I14))</f>
      </c>
      <c r="J15" s="437"/>
      <c r="K15" s="100">
        <f>IF(K12&amp;K13&amp;K14="","",IF(K12="",0,K12)+IF(K13="",0,K13)+IF(K14="",0,K14))</f>
      </c>
      <c r="L15" s="179"/>
      <c r="M15" s="31"/>
    </row>
    <row r="16" spans="1:13" s="2" customFormat="1" ht="6" customHeight="1">
      <c r="A16" s="179"/>
      <c r="B16" s="31"/>
      <c r="C16" s="31"/>
      <c r="D16" s="31"/>
      <c r="E16" s="31"/>
      <c r="F16" s="31"/>
      <c r="G16" s="31"/>
      <c r="H16" s="31"/>
      <c r="I16" s="101"/>
      <c r="J16" s="101"/>
      <c r="K16" s="31"/>
      <c r="L16" s="179"/>
      <c r="M16" s="31"/>
    </row>
    <row r="17" spans="1:13" s="2" customFormat="1" ht="23.25" customHeight="1">
      <c r="A17" s="179"/>
      <c r="B17" s="341" t="s">
        <v>64</v>
      </c>
      <c r="C17" s="342"/>
      <c r="D17" s="433" t="s">
        <v>65</v>
      </c>
      <c r="E17" s="433"/>
      <c r="F17" s="433"/>
      <c r="G17" s="434"/>
      <c r="H17" s="102"/>
      <c r="I17" s="438">
        <f>IF(C35=ZaGodinu,F35,IF(C36=ZaGodinu,F36,IF(C37=ZaGodinu,F37,IF(C38=ZaGodinu,F38,IF(C39=ZaGodinu,F39,IF(C40=ZaGodinu,F40,""))))))</f>
      </c>
      <c r="J17" s="439"/>
      <c r="K17" s="103"/>
      <c r="L17" s="179"/>
      <c r="M17" s="31"/>
    </row>
    <row r="18" spans="1:13" s="2" customFormat="1" ht="6" customHeight="1">
      <c r="A18" s="179"/>
      <c r="B18" s="31"/>
      <c r="C18" s="31"/>
      <c r="D18" s="31"/>
      <c r="E18" s="31"/>
      <c r="F18" s="31"/>
      <c r="G18" s="31"/>
      <c r="H18" s="104"/>
      <c r="I18" s="105"/>
      <c r="J18" s="106"/>
      <c r="K18" s="31"/>
      <c r="L18" s="179"/>
      <c r="M18" s="31"/>
    </row>
    <row r="19" spans="1:13" s="2" customFormat="1" ht="28.5" customHeight="1">
      <c r="A19" s="179"/>
      <c r="B19" s="395" t="s">
        <v>97</v>
      </c>
      <c r="C19" s="319"/>
      <c r="D19" s="319" t="s">
        <v>66</v>
      </c>
      <c r="E19" s="319"/>
      <c r="F19" s="319"/>
      <c r="G19" s="320"/>
      <c r="H19" s="107">
        <f>IF(H16&amp;H17&amp;H18="","",SUM(H16:H18))</f>
      </c>
      <c r="I19" s="440">
        <f>IF(I15&amp;I17="","",IF(I15="",0,I15)-IF(I17="",0,I17))</f>
      </c>
      <c r="J19" s="441"/>
      <c r="K19" s="30">
        <f>K15</f>
      </c>
      <c r="L19" s="179"/>
      <c r="M19" s="31"/>
    </row>
    <row r="20" spans="1:13" s="2" customFormat="1" ht="6" customHeight="1">
      <c r="A20" s="179"/>
      <c r="B20" s="31"/>
      <c r="C20" s="31"/>
      <c r="D20" s="31"/>
      <c r="E20" s="31"/>
      <c r="F20" s="31"/>
      <c r="G20" s="31"/>
      <c r="H20" s="31"/>
      <c r="I20" s="31"/>
      <c r="J20" s="31"/>
      <c r="K20" s="104"/>
      <c r="L20" s="179"/>
      <c r="M20" s="31"/>
    </row>
    <row r="21" spans="1:13" s="9" customFormat="1" ht="23.25" customHeight="1">
      <c r="A21" s="179"/>
      <c r="B21" s="341" t="s">
        <v>67</v>
      </c>
      <c r="C21" s="342"/>
      <c r="D21" s="342" t="s">
        <v>68</v>
      </c>
      <c r="E21" s="342"/>
      <c r="F21" s="342"/>
      <c r="G21" s="342"/>
      <c r="H21" s="342"/>
      <c r="I21" s="342"/>
      <c r="J21" s="342"/>
      <c r="K21" s="343"/>
      <c r="L21" s="179"/>
      <c r="M21" s="97"/>
    </row>
    <row r="22" spans="1:13" s="2" customFormat="1" ht="21" customHeight="1">
      <c r="A22" s="179"/>
      <c r="B22" s="79" t="s">
        <v>0</v>
      </c>
      <c r="C22" s="407" t="s">
        <v>70</v>
      </c>
      <c r="D22" s="407"/>
      <c r="E22" s="407"/>
      <c r="F22" s="407"/>
      <c r="G22" s="407"/>
      <c r="H22" s="407" t="s">
        <v>71</v>
      </c>
      <c r="I22" s="407"/>
      <c r="J22" s="390"/>
      <c r="K22" s="408"/>
      <c r="L22" s="179"/>
      <c r="M22" s="31"/>
    </row>
    <row r="23" spans="1:13" s="7" customFormat="1" ht="12.75" customHeight="1">
      <c r="A23" s="179"/>
      <c r="B23" s="26">
        <v>1</v>
      </c>
      <c r="C23" s="334">
        <v>2</v>
      </c>
      <c r="D23" s="334"/>
      <c r="E23" s="334"/>
      <c r="F23" s="334"/>
      <c r="G23" s="334"/>
      <c r="H23" s="334">
        <v>3</v>
      </c>
      <c r="I23" s="334"/>
      <c r="J23" s="259"/>
      <c r="K23" s="385"/>
      <c r="L23" s="179"/>
      <c r="M23" s="171"/>
    </row>
    <row r="24" spans="1:13" s="2" customFormat="1" ht="18.75" customHeight="1">
      <c r="A24" s="179"/>
      <c r="B24" s="28" t="s">
        <v>1</v>
      </c>
      <c r="C24" s="444" t="s">
        <v>73</v>
      </c>
      <c r="D24" s="444"/>
      <c r="E24" s="444"/>
      <c r="F24" s="444"/>
      <c r="G24" s="444"/>
      <c r="H24" s="445"/>
      <c r="I24" s="446"/>
      <c r="J24" s="446"/>
      <c r="K24" s="447"/>
      <c r="L24" s="179"/>
      <c r="M24" s="31"/>
    </row>
    <row r="25" spans="1:13" s="2" customFormat="1" ht="18.75" customHeight="1">
      <c r="A25" s="179"/>
      <c r="B25" s="28" t="s">
        <v>2</v>
      </c>
      <c r="C25" s="444" t="s">
        <v>632</v>
      </c>
      <c r="D25" s="444"/>
      <c r="E25" s="444"/>
      <c r="F25" s="444"/>
      <c r="G25" s="444"/>
      <c r="H25" s="445"/>
      <c r="I25" s="446"/>
      <c r="J25" s="446"/>
      <c r="K25" s="447"/>
      <c r="L25" s="179"/>
      <c r="M25" s="31"/>
    </row>
    <row r="26" spans="1:13" s="2" customFormat="1" ht="18.75" customHeight="1">
      <c r="A26" s="179"/>
      <c r="B26" s="28" t="s">
        <v>3</v>
      </c>
      <c r="C26" s="444" t="s">
        <v>633</v>
      </c>
      <c r="D26" s="444"/>
      <c r="E26" s="444"/>
      <c r="F26" s="444"/>
      <c r="G26" s="444"/>
      <c r="H26" s="445"/>
      <c r="I26" s="446"/>
      <c r="J26" s="446"/>
      <c r="K26" s="447"/>
      <c r="L26" s="179"/>
      <c r="M26" s="31"/>
    </row>
    <row r="27" spans="1:13" s="2" customFormat="1" ht="18.75" customHeight="1">
      <c r="A27" s="179"/>
      <c r="B27" s="28" t="s">
        <v>4</v>
      </c>
      <c r="C27" s="444" t="s">
        <v>74</v>
      </c>
      <c r="D27" s="444"/>
      <c r="E27" s="444"/>
      <c r="F27" s="444"/>
      <c r="G27" s="444"/>
      <c r="H27" s="448"/>
      <c r="I27" s="449"/>
      <c r="J27" s="449"/>
      <c r="K27" s="450"/>
      <c r="L27" s="179"/>
      <c r="M27" s="31"/>
    </row>
    <row r="28" spans="1:13" s="2" customFormat="1" ht="21" customHeight="1">
      <c r="A28" s="179"/>
      <c r="B28" s="409" t="s">
        <v>72</v>
      </c>
      <c r="C28" s="410"/>
      <c r="D28" s="410"/>
      <c r="E28" s="410"/>
      <c r="F28" s="410"/>
      <c r="G28" s="411"/>
      <c r="H28" s="440">
        <f>IF(H24&amp;H25&amp;H26&amp;H27="","",IF(H24="",0,H24)+IF(H25="",0,H25)+IF(H26="",0,H26)+IF(H27="",0,H27))</f>
      </c>
      <c r="I28" s="451"/>
      <c r="J28" s="451"/>
      <c r="K28" s="441"/>
      <c r="L28" s="179"/>
      <c r="M28" s="31"/>
    </row>
    <row r="29" spans="1:13" s="2" customFormat="1" ht="6" customHeight="1">
      <c r="A29" s="17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79"/>
      <c r="M29" s="31"/>
    </row>
    <row r="30" spans="1:13" s="9" customFormat="1" ht="21" customHeight="1">
      <c r="A30" s="179"/>
      <c r="B30" s="341" t="s">
        <v>75</v>
      </c>
      <c r="C30" s="342"/>
      <c r="D30" s="342" t="s">
        <v>76</v>
      </c>
      <c r="E30" s="342"/>
      <c r="F30" s="342"/>
      <c r="G30" s="342"/>
      <c r="H30" s="342"/>
      <c r="I30" s="342"/>
      <c r="J30" s="342"/>
      <c r="K30" s="343"/>
      <c r="L30" s="179"/>
      <c r="M30" s="97"/>
    </row>
    <row r="31" spans="1:13" s="2" customFormat="1" ht="9.75" customHeight="1">
      <c r="A31" s="179"/>
      <c r="B31" s="311" t="s">
        <v>0</v>
      </c>
      <c r="C31" s="387" t="s">
        <v>77</v>
      </c>
      <c r="D31" s="389"/>
      <c r="E31" s="98" t="s">
        <v>78</v>
      </c>
      <c r="F31" s="98" t="s">
        <v>81</v>
      </c>
      <c r="G31" s="98" t="s">
        <v>84</v>
      </c>
      <c r="H31" s="387" t="s">
        <v>87</v>
      </c>
      <c r="I31" s="388"/>
      <c r="J31" s="388"/>
      <c r="K31" s="394"/>
      <c r="L31" s="179"/>
      <c r="M31" s="31"/>
    </row>
    <row r="32" spans="1:13" s="2" customFormat="1" ht="9.75" customHeight="1">
      <c r="A32" s="179"/>
      <c r="B32" s="311"/>
      <c r="C32" s="387"/>
      <c r="D32" s="389"/>
      <c r="E32" s="98" t="s">
        <v>79</v>
      </c>
      <c r="F32" s="98" t="s">
        <v>82</v>
      </c>
      <c r="G32" s="98" t="s">
        <v>85</v>
      </c>
      <c r="H32" s="387"/>
      <c r="I32" s="388"/>
      <c r="J32" s="388"/>
      <c r="K32" s="394"/>
      <c r="L32" s="179"/>
      <c r="M32" s="31"/>
    </row>
    <row r="33" spans="1:13" s="2" customFormat="1" ht="9.75" customHeight="1">
      <c r="A33" s="179"/>
      <c r="B33" s="309"/>
      <c r="C33" s="390"/>
      <c r="D33" s="392"/>
      <c r="E33" s="130" t="s">
        <v>80</v>
      </c>
      <c r="F33" s="130" t="s">
        <v>83</v>
      </c>
      <c r="G33" s="130" t="s">
        <v>86</v>
      </c>
      <c r="H33" s="390"/>
      <c r="I33" s="391"/>
      <c r="J33" s="391"/>
      <c r="K33" s="393"/>
      <c r="L33" s="179"/>
      <c r="M33" s="31"/>
    </row>
    <row r="34" spans="1:13" s="7" customFormat="1" ht="12.75" customHeight="1">
      <c r="A34" s="179"/>
      <c r="B34" s="26">
        <v>1</v>
      </c>
      <c r="C34" s="334">
        <v>2</v>
      </c>
      <c r="D34" s="334"/>
      <c r="E34" s="127">
        <v>3</v>
      </c>
      <c r="F34" s="127">
        <v>4</v>
      </c>
      <c r="G34" s="127">
        <v>5</v>
      </c>
      <c r="H34" s="259" t="s">
        <v>88</v>
      </c>
      <c r="I34" s="260"/>
      <c r="J34" s="260"/>
      <c r="K34" s="261"/>
      <c r="L34" s="179"/>
      <c r="M34" s="171"/>
    </row>
    <row r="35" spans="1:13" s="2" customFormat="1" ht="18.75" customHeight="1">
      <c r="A35" s="179"/>
      <c r="B35" s="28" t="s">
        <v>1</v>
      </c>
      <c r="C35" s="406"/>
      <c r="D35" s="406"/>
      <c r="E35" s="128"/>
      <c r="F35" s="148"/>
      <c r="G35" s="184">
        <f aca="true" t="shared" si="0" ref="G35:G40">IF(C35&lt;&gt;ZaGodinu,"",H$15)</f>
      </c>
      <c r="H35" s="403">
        <f>IF(C35="","",IF(F35&lt;&gt;"",IF(E35="",0,E35)-IF(F35="",0,F35),IF(E35="",0,E35)+IF(G35="",0,G35)))</f>
      </c>
      <c r="I35" s="404"/>
      <c r="J35" s="404"/>
      <c r="K35" s="405"/>
      <c r="L35" s="179"/>
      <c r="M35" s="31"/>
    </row>
    <row r="36" spans="1:13" s="2" customFormat="1" ht="18.75" customHeight="1">
      <c r="A36" s="179"/>
      <c r="B36" s="28" t="s">
        <v>2</v>
      </c>
      <c r="C36" s="401">
        <f>IF(C35="","",IF(C35&lt;ZaGodinu,C35+1,""))</f>
      </c>
      <c r="D36" s="402"/>
      <c r="E36" s="128"/>
      <c r="F36" s="128"/>
      <c r="G36" s="184">
        <f t="shared" si="0"/>
      </c>
      <c r="H36" s="403">
        <f>IF(C36="","",IF(F36&lt;&gt;"",IF(E36="",0,E36)-IF(F36="",0,F36),IF(E36="",0,E36)+IF(G36="",0,G36)))</f>
      </c>
      <c r="I36" s="404"/>
      <c r="J36" s="404"/>
      <c r="K36" s="405"/>
      <c r="L36" s="179"/>
      <c r="M36" s="31"/>
    </row>
    <row r="37" spans="1:13" s="2" customFormat="1" ht="18.75" customHeight="1">
      <c r="A37" s="179"/>
      <c r="B37" s="28" t="s">
        <v>3</v>
      </c>
      <c r="C37" s="401">
        <f>IF(C36="","",IF(C36&lt;ZaGodinu,C36+1,""))</f>
      </c>
      <c r="D37" s="402"/>
      <c r="E37" s="128"/>
      <c r="F37" s="128"/>
      <c r="G37" s="184">
        <f t="shared" si="0"/>
      </c>
      <c r="H37" s="403">
        <f>IF(C37="","",IF(F37&lt;&gt;"",IF(E37="",0,E37)-IF(F37="",0,F37),IF(E37="",0,E37)+IF(G37="",0,G37)))</f>
      </c>
      <c r="I37" s="404"/>
      <c r="J37" s="404"/>
      <c r="K37" s="405"/>
      <c r="L37" s="179"/>
      <c r="M37" s="31"/>
    </row>
    <row r="38" spans="1:13" s="2" customFormat="1" ht="18.75" customHeight="1">
      <c r="A38" s="179"/>
      <c r="B38" s="28" t="s">
        <v>4</v>
      </c>
      <c r="C38" s="401">
        <f>IF(C37="","",IF(C37&lt;ZaGodinu,C37+1,""))</f>
      </c>
      <c r="D38" s="402"/>
      <c r="E38" s="128"/>
      <c r="F38" s="128"/>
      <c r="G38" s="184">
        <f t="shared" si="0"/>
      </c>
      <c r="H38" s="403">
        <f>IF(C38="","",IF(F38&lt;&gt;"",IF(E38="",0,E38)-IF(F38="",0,F38),IF(E38="",0,E38)+IF(G38="",0,G38)))</f>
      </c>
      <c r="I38" s="404"/>
      <c r="J38" s="404"/>
      <c r="K38" s="405"/>
      <c r="L38" s="179"/>
      <c r="M38" s="31"/>
    </row>
    <row r="39" spans="1:13" s="2" customFormat="1" ht="18.75" customHeight="1">
      <c r="A39" s="179"/>
      <c r="B39" s="28" t="s">
        <v>5</v>
      </c>
      <c r="C39" s="401">
        <f>IF(C38="","",IF(C38&lt;ZaGodinu,C38+1,""))</f>
      </c>
      <c r="D39" s="402"/>
      <c r="E39" s="128"/>
      <c r="F39" s="128"/>
      <c r="G39" s="184">
        <f t="shared" si="0"/>
      </c>
      <c r="H39" s="403">
        <f>IF(C39="","",IF(F39&lt;&gt;"",IF(E39="",0,E39)-IF(F39="",0,F39),IF(E39="",0,E39)+IF(G39="",0,G39)))</f>
      </c>
      <c r="I39" s="404"/>
      <c r="J39" s="404"/>
      <c r="K39" s="405"/>
      <c r="L39" s="179"/>
      <c r="M39" s="31"/>
    </row>
    <row r="40" spans="1:13" s="2" customFormat="1" ht="18.75" customHeight="1">
      <c r="A40" s="179"/>
      <c r="B40" s="90" t="s">
        <v>6</v>
      </c>
      <c r="C40" s="396">
        <f>IF(C39="","",IF(C39&lt;ZaGodinu,C39+1,""))</f>
      </c>
      <c r="D40" s="397"/>
      <c r="E40" s="129"/>
      <c r="F40" s="129"/>
      <c r="G40" s="185">
        <f t="shared" si="0"/>
      </c>
      <c r="H40" s="398">
        <f>IF(C40="","",IF(F40&lt;&gt;"",IF(E40="",0,E40)-IF(F40="",0,F40),IF(E40="",0,E40)+IF(G40="",0,G40)))</f>
      </c>
      <c r="I40" s="399"/>
      <c r="J40" s="399"/>
      <c r="K40" s="400"/>
      <c r="L40" s="179"/>
      <c r="M40" s="31"/>
    </row>
    <row r="41" spans="1:13" s="2" customFormat="1" ht="6" customHeight="1">
      <c r="A41" s="179"/>
      <c r="B41" s="31"/>
      <c r="C41" s="104"/>
      <c r="D41" s="104"/>
      <c r="E41" s="31"/>
      <c r="F41" s="31"/>
      <c r="G41" s="31"/>
      <c r="H41" s="31"/>
      <c r="I41" s="31"/>
      <c r="J41" s="31"/>
      <c r="K41" s="31"/>
      <c r="L41" s="179"/>
      <c r="M41" s="31"/>
    </row>
    <row r="42" spans="1:13" s="9" customFormat="1" ht="45" customHeight="1">
      <c r="A42" s="179"/>
      <c r="B42" s="395" t="s">
        <v>576</v>
      </c>
      <c r="C42" s="319"/>
      <c r="D42" s="319" t="s">
        <v>89</v>
      </c>
      <c r="E42" s="319"/>
      <c r="F42" s="319"/>
      <c r="G42" s="319"/>
      <c r="H42" s="319"/>
      <c r="I42" s="319"/>
      <c r="J42" s="319"/>
      <c r="K42" s="320"/>
      <c r="L42" s="179"/>
      <c r="M42" s="97"/>
    </row>
    <row r="43" spans="1:13" s="2" customFormat="1" ht="9.75" customHeight="1">
      <c r="A43" s="179"/>
      <c r="B43" s="311" t="s">
        <v>0</v>
      </c>
      <c r="C43" s="387" t="s">
        <v>90</v>
      </c>
      <c r="D43" s="388"/>
      <c r="E43" s="388"/>
      <c r="F43" s="388"/>
      <c r="G43" s="389"/>
      <c r="H43" s="387" t="s">
        <v>41</v>
      </c>
      <c r="I43" s="389"/>
      <c r="J43" s="387" t="s">
        <v>91</v>
      </c>
      <c r="K43" s="394"/>
      <c r="L43" s="179"/>
      <c r="M43" s="31"/>
    </row>
    <row r="44" spans="1:13" s="2" customFormat="1" ht="9.75" customHeight="1">
      <c r="A44" s="179"/>
      <c r="B44" s="311"/>
      <c r="C44" s="387"/>
      <c r="D44" s="388"/>
      <c r="E44" s="388"/>
      <c r="F44" s="388"/>
      <c r="G44" s="389"/>
      <c r="H44" s="387"/>
      <c r="I44" s="389"/>
      <c r="J44" s="387" t="s">
        <v>92</v>
      </c>
      <c r="K44" s="394"/>
      <c r="L44" s="179"/>
      <c r="M44" s="31"/>
    </row>
    <row r="45" spans="1:13" s="2" customFormat="1" ht="9.75" customHeight="1">
      <c r="A45" s="179"/>
      <c r="B45" s="309"/>
      <c r="C45" s="390"/>
      <c r="D45" s="391"/>
      <c r="E45" s="391"/>
      <c r="F45" s="391"/>
      <c r="G45" s="392"/>
      <c r="H45" s="390"/>
      <c r="I45" s="392"/>
      <c r="J45" s="390" t="s">
        <v>93</v>
      </c>
      <c r="K45" s="393"/>
      <c r="L45" s="179"/>
      <c r="M45" s="31"/>
    </row>
    <row r="46" spans="1:13" s="7" customFormat="1" ht="12.75" customHeight="1">
      <c r="A46" s="179"/>
      <c r="B46" s="26">
        <v>1</v>
      </c>
      <c r="C46" s="334">
        <v>2</v>
      </c>
      <c r="D46" s="334"/>
      <c r="E46" s="334"/>
      <c r="F46" s="334"/>
      <c r="G46" s="334"/>
      <c r="H46" s="334">
        <v>3</v>
      </c>
      <c r="I46" s="334"/>
      <c r="J46" s="334">
        <v>4</v>
      </c>
      <c r="K46" s="385"/>
      <c r="L46" s="179"/>
      <c r="M46" s="171"/>
    </row>
    <row r="47" spans="1:13" s="2" customFormat="1" ht="18.75" customHeight="1">
      <c r="A47" s="179"/>
      <c r="B47" s="28" t="s">
        <v>1</v>
      </c>
      <c r="C47" s="386" t="s">
        <v>94</v>
      </c>
      <c r="D47" s="386"/>
      <c r="E47" s="386"/>
      <c r="F47" s="386"/>
      <c r="G47" s="386"/>
      <c r="H47" s="379"/>
      <c r="I47" s="379"/>
      <c r="J47" s="381">
        <f>IF(H47="","",IF('Str. 6'!H$3="",0,H47/'Str. 6'!H$3))</f>
      </c>
      <c r="K47" s="382"/>
      <c r="L47" s="179"/>
      <c r="M47" s="31"/>
    </row>
    <row r="48" spans="1:13" s="2" customFormat="1" ht="18.75" customHeight="1">
      <c r="A48" s="179"/>
      <c r="B48" s="28" t="s">
        <v>2</v>
      </c>
      <c r="C48" s="386" t="s">
        <v>95</v>
      </c>
      <c r="D48" s="386"/>
      <c r="E48" s="386"/>
      <c r="F48" s="386"/>
      <c r="G48" s="386"/>
      <c r="H48" s="379"/>
      <c r="I48" s="379"/>
      <c r="J48" s="381">
        <f>IF(H48="","",IF('Str. 6'!H$3="",0,H48/'Str. 6'!H$3))</f>
      </c>
      <c r="K48" s="382"/>
      <c r="L48" s="179"/>
      <c r="M48" s="31"/>
    </row>
    <row r="49" spans="1:13" s="2" customFormat="1" ht="18.75" customHeight="1">
      <c r="A49" s="179"/>
      <c r="B49" s="90" t="s">
        <v>3</v>
      </c>
      <c r="C49" s="378" t="s">
        <v>96</v>
      </c>
      <c r="D49" s="378"/>
      <c r="E49" s="378"/>
      <c r="F49" s="378"/>
      <c r="G49" s="378"/>
      <c r="H49" s="380"/>
      <c r="I49" s="380"/>
      <c r="J49" s="383">
        <f>IF(H49="","",IF('Str. 6'!H$3="",0,H49/'Str. 6'!H$3))</f>
      </c>
      <c r="K49" s="384"/>
      <c r="L49" s="179"/>
      <c r="M49" s="31"/>
    </row>
    <row r="50" spans="1:13" s="2" customFormat="1" ht="24" customHeight="1">
      <c r="A50" s="1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M50" s="31"/>
    </row>
    <row r="51" spans="1:13" s="2" customFormat="1" ht="12.75">
      <c r="A51" s="1"/>
      <c r="M51" s="31"/>
    </row>
    <row r="52" spans="1:13" s="2" customFormat="1" ht="12.75">
      <c r="A52" s="1"/>
      <c r="M52" s="31"/>
    </row>
    <row r="53" spans="1:13" s="2" customFormat="1" ht="12.75">
      <c r="A53" s="1"/>
      <c r="M53" s="31"/>
    </row>
    <row r="54" spans="1:13" s="2" customFormat="1" ht="12.75">
      <c r="A54" s="1"/>
      <c r="M54" s="31"/>
    </row>
    <row r="55" spans="1:13" s="2" customFormat="1" ht="12.75">
      <c r="A55" s="1"/>
      <c r="M55" s="31"/>
    </row>
    <row r="56" spans="1:13" s="2" customFormat="1" ht="12.75">
      <c r="A56" s="1"/>
      <c r="M56" s="31"/>
    </row>
    <row r="57" spans="1:13" s="2" customFormat="1" ht="12.75">
      <c r="A57" s="1"/>
      <c r="M57" s="31"/>
    </row>
    <row r="58" spans="1:13" s="2" customFormat="1" ht="12.75">
      <c r="A58" s="1"/>
      <c r="M58" s="31"/>
    </row>
    <row r="59" spans="1:13" s="2" customFormat="1" ht="12.75">
      <c r="A59" s="1"/>
      <c r="M59" s="31"/>
    </row>
    <row r="60" spans="1:13" s="2" customFormat="1" ht="12.75">
      <c r="A60" s="1"/>
      <c r="M60" s="31"/>
    </row>
    <row r="61" spans="1:13" s="2" customFormat="1" ht="12.75">
      <c r="A61" s="1"/>
      <c r="M61" s="31"/>
    </row>
    <row r="62" spans="1:13" s="2" customFormat="1" ht="12.75">
      <c r="A62" s="1"/>
      <c r="M62" s="31"/>
    </row>
    <row r="63" spans="1:13" s="2" customFormat="1" ht="12.75">
      <c r="A63" s="1"/>
      <c r="M63" s="31"/>
    </row>
    <row r="64" spans="1:13" s="2" customFormat="1" ht="12.75">
      <c r="A64" s="1"/>
      <c r="M64" s="31"/>
    </row>
    <row r="65" spans="1:13" s="2" customFormat="1" ht="12.75">
      <c r="A65" s="1"/>
      <c r="M65" s="31"/>
    </row>
    <row r="66" spans="1:13" s="2" customFormat="1" ht="12.75">
      <c r="A66" s="1"/>
      <c r="M66" s="31"/>
    </row>
    <row r="67" spans="1:13" s="2" customFormat="1" ht="12.75">
      <c r="A67" s="1"/>
      <c r="M67" s="31"/>
    </row>
    <row r="68" spans="1:13" s="2" customFormat="1" ht="12.75">
      <c r="A68" s="1"/>
      <c r="M68" s="31"/>
    </row>
    <row r="69" spans="1:13" s="2" customFormat="1" ht="12.75">
      <c r="A69" s="1"/>
      <c r="M69" s="31"/>
    </row>
    <row r="70" spans="1:13" s="2" customFormat="1" ht="12.75">
      <c r="A70" s="1"/>
      <c r="M70" s="31"/>
    </row>
    <row r="71" spans="1:13" s="2" customFormat="1" ht="12.75">
      <c r="A71" s="1"/>
      <c r="M71" s="31"/>
    </row>
    <row r="72" spans="1:13" s="2" customFormat="1" ht="12.75">
      <c r="A72" s="1"/>
      <c r="M72" s="31"/>
    </row>
    <row r="73" spans="1:13" s="2" customFormat="1" ht="12.75">
      <c r="A73" s="1"/>
      <c r="M73" s="31"/>
    </row>
    <row r="74" spans="1:13" s="2" customFormat="1" ht="12.75">
      <c r="A74" s="1"/>
      <c r="M74" s="31"/>
    </row>
    <row r="75" spans="1:13" s="2" customFormat="1" ht="12.75">
      <c r="A75" s="1"/>
      <c r="M75" s="31"/>
    </row>
    <row r="76" spans="1:13" s="2" customFormat="1" ht="12.75">
      <c r="A76" s="1"/>
      <c r="M76" s="31"/>
    </row>
    <row r="77" spans="1:13" s="2" customFormat="1" ht="12.75">
      <c r="A77" s="1"/>
      <c r="M77" s="31"/>
    </row>
    <row r="78" spans="1:13" s="2" customFormat="1" ht="12.75">
      <c r="A78" s="1"/>
      <c r="M78" s="31"/>
    </row>
    <row r="79" spans="1:13" s="2" customFormat="1" ht="12.75">
      <c r="A79" s="1"/>
      <c r="M79" s="31"/>
    </row>
    <row r="80" spans="1:13" s="2" customFormat="1" ht="12.75">
      <c r="A80" s="1"/>
      <c r="M80" s="31"/>
    </row>
    <row r="81" spans="1:13" s="2" customFormat="1" ht="12.75">
      <c r="A81" s="1"/>
      <c r="M81" s="31"/>
    </row>
    <row r="82" spans="1:13" s="2" customFormat="1" ht="12.75">
      <c r="A82" s="1"/>
      <c r="M82" s="31"/>
    </row>
    <row r="83" spans="1:13" s="2" customFormat="1" ht="12.75">
      <c r="A83" s="1"/>
      <c r="M83" s="31"/>
    </row>
    <row r="84" spans="1:13" s="2" customFormat="1" ht="12.75">
      <c r="A84" s="1"/>
      <c r="M84" s="31"/>
    </row>
    <row r="85" spans="1:13" s="2" customFormat="1" ht="12.75">
      <c r="A85" s="1"/>
      <c r="M85" s="31"/>
    </row>
    <row r="86" spans="1:13" s="2" customFormat="1" ht="12.75">
      <c r="A86" s="1"/>
      <c r="M86" s="31"/>
    </row>
    <row r="87" spans="1:13" s="2" customFormat="1" ht="12.75">
      <c r="A87" s="1"/>
      <c r="M87" s="31"/>
    </row>
    <row r="88" spans="1:13" s="2" customFormat="1" ht="12.75">
      <c r="A88" s="1"/>
      <c r="M88" s="31"/>
    </row>
    <row r="89" spans="1:13" s="2" customFormat="1" ht="12.75">
      <c r="A89" s="1"/>
      <c r="M89" s="31"/>
    </row>
    <row r="90" spans="1:13" s="2" customFormat="1" ht="12.75">
      <c r="A90" s="1"/>
      <c r="M90" s="31"/>
    </row>
    <row r="91" spans="1:13" s="2" customFormat="1" ht="12.75">
      <c r="A91" s="1"/>
      <c r="M91" s="31"/>
    </row>
    <row r="92" spans="1:13" s="2" customFormat="1" ht="12.75">
      <c r="A92" s="1"/>
      <c r="M92" s="31"/>
    </row>
    <row r="93" spans="1:13" s="2" customFormat="1" ht="12.75">
      <c r="A93" s="1"/>
      <c r="M93" s="31"/>
    </row>
    <row r="94" spans="1:13" s="2" customFormat="1" ht="12.75">
      <c r="A94" s="1"/>
      <c r="M94" s="31"/>
    </row>
    <row r="95" spans="1:13" s="2" customFormat="1" ht="12.75">
      <c r="A95" s="1"/>
      <c r="M95" s="31"/>
    </row>
    <row r="96" spans="1:13" s="2" customFormat="1" ht="12.75">
      <c r="A96" s="1"/>
      <c r="M96" s="31"/>
    </row>
    <row r="97" spans="1:13" s="2" customFormat="1" ht="12.75">
      <c r="A97" s="1"/>
      <c r="M97" s="31"/>
    </row>
    <row r="98" spans="1:13" s="2" customFormat="1" ht="12.75">
      <c r="A98" s="1"/>
      <c r="M98" s="31"/>
    </row>
    <row r="99" spans="1:13" s="2" customFormat="1" ht="12.75">
      <c r="A99" s="1"/>
      <c r="M99" s="31"/>
    </row>
    <row r="100" spans="1:13" s="2" customFormat="1" ht="12.75">
      <c r="A100" s="1"/>
      <c r="M100" s="31"/>
    </row>
    <row r="101" spans="1:13" s="2" customFormat="1" ht="12.75">
      <c r="A101" s="1"/>
      <c r="M101" s="31"/>
    </row>
    <row r="102" spans="1:13" s="2" customFormat="1" ht="12.75">
      <c r="A102" s="1"/>
      <c r="M102" s="31"/>
    </row>
    <row r="103" spans="1:13" s="2" customFormat="1" ht="12.75">
      <c r="A103" s="1"/>
      <c r="M103" s="31"/>
    </row>
    <row r="104" spans="1:13" s="2" customFormat="1" ht="12.75">
      <c r="A104" s="1"/>
      <c r="M104" s="31"/>
    </row>
    <row r="105" spans="1:13" s="2" customFormat="1" ht="12.75">
      <c r="A105" s="1"/>
      <c r="M105" s="31"/>
    </row>
    <row r="106" spans="1:13" s="2" customFormat="1" ht="12.75">
      <c r="A106" s="1"/>
      <c r="M106" s="31"/>
    </row>
    <row r="107" spans="1:13" s="2" customFormat="1" ht="12.75">
      <c r="A107" s="1"/>
      <c r="M107" s="31"/>
    </row>
    <row r="108" spans="1:13" s="2" customFormat="1" ht="12.75">
      <c r="A108" s="1"/>
      <c r="M108" s="31"/>
    </row>
    <row r="109" spans="1:13" s="2" customFormat="1" ht="12.75">
      <c r="A109" s="1"/>
      <c r="M109" s="31"/>
    </row>
    <row r="110" spans="1:13" s="2" customFormat="1" ht="12.75">
      <c r="A110" s="1"/>
      <c r="M110" s="31"/>
    </row>
    <row r="111" spans="1:13" s="2" customFormat="1" ht="12.75">
      <c r="A111" s="1"/>
      <c r="M111" s="31"/>
    </row>
    <row r="112" spans="1:13" s="2" customFormat="1" ht="12.75">
      <c r="A112" s="1"/>
      <c r="M112" s="31"/>
    </row>
    <row r="113" spans="1:13" s="2" customFormat="1" ht="12.75">
      <c r="A113" s="1"/>
      <c r="M113" s="31"/>
    </row>
    <row r="114" spans="1:13" s="2" customFormat="1" ht="12.75">
      <c r="A114" s="1"/>
      <c r="M114" s="31"/>
    </row>
    <row r="115" spans="1:13" s="2" customFormat="1" ht="12.75">
      <c r="A115" s="1"/>
      <c r="M115" s="31"/>
    </row>
    <row r="116" spans="1:13" s="2" customFormat="1" ht="12.75">
      <c r="A116" s="1"/>
      <c r="M116" s="31"/>
    </row>
    <row r="117" spans="1:13" s="2" customFormat="1" ht="12.75">
      <c r="A117" s="1"/>
      <c r="M117" s="31"/>
    </row>
    <row r="118" spans="1:13" s="2" customFormat="1" ht="12.75">
      <c r="A118" s="1"/>
      <c r="M118" s="31"/>
    </row>
    <row r="119" spans="1:13" s="2" customFormat="1" ht="12.75">
      <c r="A119" s="1"/>
      <c r="M119" s="31"/>
    </row>
    <row r="120" spans="1:13" s="2" customFormat="1" ht="12.75">
      <c r="A120" s="1"/>
      <c r="M120" s="31"/>
    </row>
    <row r="121" spans="1:13" s="2" customFormat="1" ht="12.75">
      <c r="A121" s="1"/>
      <c r="M121" s="31"/>
    </row>
    <row r="122" spans="1:13" s="2" customFormat="1" ht="12.75">
      <c r="A122" s="1"/>
      <c r="M122" s="31"/>
    </row>
    <row r="123" spans="1:13" s="2" customFormat="1" ht="12.75">
      <c r="A123" s="1"/>
      <c r="M123" s="31"/>
    </row>
    <row r="124" spans="1:13" s="2" customFormat="1" ht="12.75">
      <c r="A124" s="1"/>
      <c r="M124" s="31"/>
    </row>
    <row r="125" spans="1:13" s="2" customFormat="1" ht="12.75">
      <c r="A125" s="1"/>
      <c r="M125" s="31"/>
    </row>
    <row r="126" spans="1:13" s="2" customFormat="1" ht="12.75">
      <c r="A126" s="1"/>
      <c r="M126" s="31"/>
    </row>
    <row r="127" spans="1:13" s="2" customFormat="1" ht="12.75">
      <c r="A127" s="1"/>
      <c r="M127" s="31"/>
    </row>
    <row r="128" spans="1:13" s="2" customFormat="1" ht="12.75">
      <c r="A128" s="1"/>
      <c r="M128" s="31"/>
    </row>
    <row r="129" spans="1:13" s="2" customFormat="1" ht="12.75">
      <c r="A129" s="1"/>
      <c r="M129" s="31"/>
    </row>
    <row r="130" spans="1:13" s="2" customFormat="1" ht="12.75">
      <c r="A130" s="1"/>
      <c r="M130" s="31"/>
    </row>
    <row r="131" spans="1:13" s="2" customFormat="1" ht="12.75">
      <c r="A131" s="1"/>
      <c r="M131" s="31"/>
    </row>
    <row r="132" spans="1:13" s="2" customFormat="1" ht="12.75">
      <c r="A132" s="1"/>
      <c r="M132" s="31"/>
    </row>
    <row r="133" spans="1:13" s="2" customFormat="1" ht="12.75">
      <c r="A133" s="1"/>
      <c r="M133" s="31"/>
    </row>
    <row r="134" spans="1:13" s="2" customFormat="1" ht="12.75">
      <c r="A134" s="1"/>
      <c r="M134" s="31"/>
    </row>
    <row r="135" spans="1:13" s="2" customFormat="1" ht="12.75">
      <c r="A135" s="1"/>
      <c r="M135" s="31"/>
    </row>
    <row r="136" spans="1:13" s="2" customFormat="1" ht="12.75">
      <c r="A136" s="1"/>
      <c r="M136" s="31"/>
    </row>
    <row r="137" spans="1:13" s="2" customFormat="1" ht="12.75">
      <c r="A137" s="1"/>
      <c r="M137" s="31"/>
    </row>
    <row r="138" spans="1:13" s="2" customFormat="1" ht="12.75">
      <c r="A138" s="1"/>
      <c r="M138" s="31"/>
    </row>
    <row r="139" spans="1:13" s="2" customFormat="1" ht="12.75">
      <c r="A139" s="1"/>
      <c r="M139" s="31"/>
    </row>
    <row r="140" spans="1:13" s="2" customFormat="1" ht="12.75">
      <c r="A140" s="1"/>
      <c r="M140" s="31"/>
    </row>
    <row r="141" spans="1:13" s="9" customFormat="1" ht="13.5">
      <c r="A141" s="1"/>
      <c r="M141" s="97"/>
    </row>
  </sheetData>
  <sheetProtection password="C92A" sheet="1" objects="1" scenarios="1"/>
  <protectedRanges>
    <protectedRange sqref="C12:D12 F12:G12 C13:G14 K12:K14 H24:K27 C35:D35 E35:G40 H47:I49" name="Raspon1"/>
  </protectedRanges>
  <mergeCells count="88">
    <mergeCell ref="B1:K1"/>
    <mergeCell ref="B50:K50"/>
    <mergeCell ref="C26:G26"/>
    <mergeCell ref="H26:K26"/>
    <mergeCell ref="C27:G27"/>
    <mergeCell ref="H27:K27"/>
    <mergeCell ref="H28:K28"/>
    <mergeCell ref="C23:G23"/>
    <mergeCell ref="H23:K23"/>
    <mergeCell ref="C24:G24"/>
    <mergeCell ref="H24:K24"/>
    <mergeCell ref="C25:G25"/>
    <mergeCell ref="H25:K25"/>
    <mergeCell ref="I12:J12"/>
    <mergeCell ref="I13:J13"/>
    <mergeCell ref="B21:C21"/>
    <mergeCell ref="B17:C17"/>
    <mergeCell ref="B19:C19"/>
    <mergeCell ref="D17:G17"/>
    <mergeCell ref="D19:G19"/>
    <mergeCell ref="I14:J14"/>
    <mergeCell ref="I15:J15"/>
    <mergeCell ref="I17:J17"/>
    <mergeCell ref="I19:J19"/>
    <mergeCell ref="K7:K10"/>
    <mergeCell ref="C11:D11"/>
    <mergeCell ref="B7:B10"/>
    <mergeCell ref="C7:D10"/>
    <mergeCell ref="F7:G7"/>
    <mergeCell ref="G8:G10"/>
    <mergeCell ref="H7:H10"/>
    <mergeCell ref="I7:J10"/>
    <mergeCell ref="I11:J11"/>
    <mergeCell ref="C22:G22"/>
    <mergeCell ref="H22:K22"/>
    <mergeCell ref="B28:G28"/>
    <mergeCell ref="D21:K21"/>
    <mergeCell ref="B3:C3"/>
    <mergeCell ref="D3:K3"/>
    <mergeCell ref="F4:G4"/>
    <mergeCell ref="B6:C6"/>
    <mergeCell ref="D6:K6"/>
    <mergeCell ref="H4:K4"/>
    <mergeCell ref="D4:E4"/>
    <mergeCell ref="B4:C4"/>
    <mergeCell ref="C12:D12"/>
    <mergeCell ref="C13:D13"/>
    <mergeCell ref="C14:D14"/>
    <mergeCell ref="B15:G15"/>
    <mergeCell ref="H34:K34"/>
    <mergeCell ref="H35:K35"/>
    <mergeCell ref="C36:D36"/>
    <mergeCell ref="H36:K36"/>
    <mergeCell ref="B30:C30"/>
    <mergeCell ref="D30:K30"/>
    <mergeCell ref="B31:B33"/>
    <mergeCell ref="C31:D33"/>
    <mergeCell ref="H31:K33"/>
    <mergeCell ref="C34:D34"/>
    <mergeCell ref="C35:D35"/>
    <mergeCell ref="B42:C42"/>
    <mergeCell ref="D42:K42"/>
    <mergeCell ref="C40:D40"/>
    <mergeCell ref="H40:K40"/>
    <mergeCell ref="C37:D37"/>
    <mergeCell ref="H37:K37"/>
    <mergeCell ref="C38:D38"/>
    <mergeCell ref="H38:K38"/>
    <mergeCell ref="C39:D39"/>
    <mergeCell ref="H39:K39"/>
    <mergeCell ref="B43:B45"/>
    <mergeCell ref="C43:G45"/>
    <mergeCell ref="H43:I45"/>
    <mergeCell ref="J45:K45"/>
    <mergeCell ref="J43:K43"/>
    <mergeCell ref="J44:K44"/>
    <mergeCell ref="C46:G46"/>
    <mergeCell ref="H46:I46"/>
    <mergeCell ref="J46:K46"/>
    <mergeCell ref="C47:G47"/>
    <mergeCell ref="C48:G48"/>
    <mergeCell ref="C49:G49"/>
    <mergeCell ref="H47:I47"/>
    <mergeCell ref="H48:I48"/>
    <mergeCell ref="H49:I49"/>
    <mergeCell ref="J47:K47"/>
    <mergeCell ref="J48:K48"/>
    <mergeCell ref="J49:K49"/>
  </mergeCells>
  <dataValidations count="1">
    <dataValidation type="list" showInputMessage="1" showErrorMessage="1" sqref="C35:D35">
      <formula1>GubitakGodina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4" r:id="rId1"/>
  <headerFooter>
    <oddFooter>&amp;L&amp;"Arial,Uobičajeno"&amp;8          DOH 2011&amp;C&amp;"Arial,Uobičajeno"&amp;8RRiF-ov obrazac  ©  www.rrif.hr&amp;R&amp;"Arial,Uobičajeno"&amp;8Stranica 3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9" customWidth="1"/>
    <col min="2" max="2" width="2.421875" style="4" customWidth="1"/>
    <col min="3" max="3" width="4.140625" style="4" customWidth="1"/>
    <col min="4" max="4" width="23.28125" style="4" customWidth="1"/>
    <col min="5" max="8" width="17.28125" style="4" customWidth="1"/>
    <col min="9" max="9" width="4.421875" style="4" customWidth="1"/>
    <col min="10" max="10" width="8.8515625" style="66" customWidth="1"/>
    <col min="11" max="16384" width="8.8515625" style="4" customWidth="1"/>
  </cols>
  <sheetData>
    <row r="1" spans="1:10" s="159" customFormat="1" ht="24" customHeight="1">
      <c r="A1"/>
      <c r="B1" s="442"/>
      <c r="C1" s="442"/>
      <c r="D1" s="442"/>
      <c r="E1" s="442"/>
      <c r="F1" s="442"/>
      <c r="G1" s="442"/>
      <c r="H1" s="442"/>
      <c r="J1" s="160"/>
    </row>
    <row r="2" spans="2:10" s="159" customFormat="1" ht="15">
      <c r="B2" s="160"/>
      <c r="C2" s="160"/>
      <c r="D2" s="160"/>
      <c r="E2" s="160"/>
      <c r="F2" s="160"/>
      <c r="G2" s="160"/>
      <c r="H2" s="86" t="s">
        <v>140</v>
      </c>
      <c r="I2" s="179"/>
      <c r="J2" s="160"/>
    </row>
    <row r="3" spans="1:9" ht="30.75" customHeight="1">
      <c r="A3" s="179"/>
      <c r="B3" s="473" t="s">
        <v>147</v>
      </c>
      <c r="C3" s="474"/>
      <c r="D3" s="415" t="s">
        <v>141</v>
      </c>
      <c r="E3" s="415"/>
      <c r="F3" s="415"/>
      <c r="G3" s="415"/>
      <c r="H3" s="416"/>
      <c r="I3" s="179"/>
    </row>
    <row r="4" spans="1:9" ht="18.75" customHeight="1">
      <c r="A4" s="179"/>
      <c r="B4" s="423"/>
      <c r="C4" s="424"/>
      <c r="D4" s="87" t="s">
        <v>142</v>
      </c>
      <c r="E4" s="479">
        <f>IF(OIB="","",OIB)</f>
      </c>
      <c r="F4" s="418"/>
      <c r="G4" s="424"/>
      <c r="H4" s="480"/>
      <c r="I4" s="179"/>
    </row>
    <row r="5" spans="1:10" s="2" customFormat="1" ht="9" customHeight="1">
      <c r="A5" s="179"/>
      <c r="B5" s="468" t="s">
        <v>0</v>
      </c>
      <c r="C5" s="470" t="s">
        <v>143</v>
      </c>
      <c r="D5" s="470"/>
      <c r="E5" s="472" t="s">
        <v>56</v>
      </c>
      <c r="F5" s="472"/>
      <c r="G5" s="464" t="s">
        <v>145</v>
      </c>
      <c r="H5" s="481" t="s">
        <v>146</v>
      </c>
      <c r="I5" s="179"/>
      <c r="J5" s="31"/>
    </row>
    <row r="6" spans="1:10" s="2" customFormat="1" ht="9" customHeight="1">
      <c r="A6" s="179"/>
      <c r="B6" s="469"/>
      <c r="C6" s="471"/>
      <c r="D6" s="471"/>
      <c r="E6" s="88" t="s">
        <v>57</v>
      </c>
      <c r="F6" s="334" t="s">
        <v>71</v>
      </c>
      <c r="G6" s="465"/>
      <c r="H6" s="482"/>
      <c r="I6" s="179"/>
      <c r="J6" s="31"/>
    </row>
    <row r="7" spans="1:10" s="2" customFormat="1" ht="9" customHeight="1">
      <c r="A7" s="179"/>
      <c r="B7" s="469"/>
      <c r="C7" s="471"/>
      <c r="D7" s="471"/>
      <c r="E7" s="89" t="s">
        <v>58</v>
      </c>
      <c r="F7" s="334"/>
      <c r="G7" s="465"/>
      <c r="H7" s="482"/>
      <c r="I7" s="179"/>
      <c r="J7" s="31"/>
    </row>
    <row r="8" spans="1:10" s="2" customFormat="1" ht="9" customHeight="1">
      <c r="A8" s="179"/>
      <c r="B8" s="469"/>
      <c r="C8" s="471"/>
      <c r="D8" s="471"/>
      <c r="E8" s="89" t="s">
        <v>144</v>
      </c>
      <c r="F8" s="334"/>
      <c r="G8" s="465"/>
      <c r="H8" s="482"/>
      <c r="I8" s="179"/>
      <c r="J8" s="31"/>
    </row>
    <row r="9" spans="1:10" s="7" customFormat="1" ht="12.75" customHeight="1">
      <c r="A9" s="179"/>
      <c r="B9" s="26">
        <v>1</v>
      </c>
      <c r="C9" s="334">
        <v>2</v>
      </c>
      <c r="D9" s="334"/>
      <c r="E9" s="69">
        <v>3</v>
      </c>
      <c r="F9" s="69">
        <v>4</v>
      </c>
      <c r="G9" s="189" t="s">
        <v>652</v>
      </c>
      <c r="H9" s="27">
        <v>6</v>
      </c>
      <c r="I9" s="179"/>
      <c r="J9" s="171"/>
    </row>
    <row r="10" spans="1:10" s="2" customFormat="1" ht="18.75" customHeight="1">
      <c r="A10" s="179"/>
      <c r="B10" s="28" t="s">
        <v>1</v>
      </c>
      <c r="C10" s="379"/>
      <c r="D10" s="379"/>
      <c r="E10" s="158"/>
      <c r="F10" s="71"/>
      <c r="G10" s="72">
        <f>IF(C10&amp;F10="","",IF(C10="",0,C10)+IF(F10="",0,F10))</f>
      </c>
      <c r="H10" s="82"/>
      <c r="I10" s="179"/>
      <c r="J10" s="169"/>
    </row>
    <row r="11" spans="1:10" s="2" customFormat="1" ht="18.75" customHeight="1">
      <c r="A11" s="179"/>
      <c r="B11" s="28" t="s">
        <v>2</v>
      </c>
      <c r="C11" s="379"/>
      <c r="D11" s="379"/>
      <c r="E11" s="158"/>
      <c r="F11" s="71"/>
      <c r="G11" s="72">
        <f>IF(C11&amp;F11="","",IF(C11="",0,C11)+IF(F11="",0,F11))</f>
      </c>
      <c r="H11" s="82"/>
      <c r="I11" s="179"/>
      <c r="J11" s="169"/>
    </row>
    <row r="12" spans="1:10" s="2" customFormat="1" ht="18.75" customHeight="1">
      <c r="A12" s="179"/>
      <c r="B12" s="90" t="s">
        <v>3</v>
      </c>
      <c r="C12" s="380"/>
      <c r="D12" s="380"/>
      <c r="E12" s="161"/>
      <c r="F12" s="162"/>
      <c r="G12" s="72">
        <f>IF(C12&amp;F12="","",IF(C12="",0,C12)+IF(F12="",0,F12))</f>
      </c>
      <c r="H12" s="84"/>
      <c r="I12" s="179"/>
      <c r="J12" s="169"/>
    </row>
    <row r="13" spans="1:10" s="2" customFormat="1" ht="30" customHeight="1">
      <c r="A13" s="179"/>
      <c r="B13" s="452" t="s">
        <v>577</v>
      </c>
      <c r="C13" s="453"/>
      <c r="D13" s="453" t="s">
        <v>148</v>
      </c>
      <c r="E13" s="453"/>
      <c r="F13" s="453"/>
      <c r="G13" s="30">
        <f>IF(G10&amp;G11&amp;G12="","",IF(G10="",0,G10)+IF(G11="",0,G11)+IF(G12="",0,G12))</f>
      </c>
      <c r="H13" s="30">
        <f>IF(H10&amp;H11&amp;H12="","",IF(H10="",0,H10)+IF(H11="",0,H11)+IF(H12="",0,H12))</f>
      </c>
      <c r="I13" s="179"/>
      <c r="J13" s="31"/>
    </row>
    <row r="14" spans="1:10" s="2" customFormat="1" ht="6" customHeight="1">
      <c r="A14" s="179"/>
      <c r="B14" s="31"/>
      <c r="C14" s="31"/>
      <c r="D14" s="31"/>
      <c r="E14" s="31"/>
      <c r="F14" s="31"/>
      <c r="G14" s="31"/>
      <c r="H14" s="31"/>
      <c r="I14" s="179"/>
      <c r="J14" s="31"/>
    </row>
    <row r="15" spans="1:9" ht="23.25" customHeight="1">
      <c r="A15" s="179"/>
      <c r="B15" s="473" t="s">
        <v>151</v>
      </c>
      <c r="C15" s="474"/>
      <c r="D15" s="415" t="s">
        <v>149</v>
      </c>
      <c r="E15" s="415"/>
      <c r="F15" s="415"/>
      <c r="G15" s="415"/>
      <c r="H15" s="416"/>
      <c r="I15" s="179"/>
    </row>
    <row r="16" spans="1:10" s="3" customFormat="1" ht="12.75" customHeight="1">
      <c r="A16" s="179"/>
      <c r="B16" s="308" t="s">
        <v>0</v>
      </c>
      <c r="C16" s="243" t="s">
        <v>32</v>
      </c>
      <c r="D16" s="244"/>
      <c r="E16" s="244"/>
      <c r="F16" s="245"/>
      <c r="G16" s="483" t="s">
        <v>25</v>
      </c>
      <c r="H16" s="466" t="s">
        <v>146</v>
      </c>
      <c r="I16" s="179"/>
      <c r="J16" s="60"/>
    </row>
    <row r="17" spans="1:10" s="3" customFormat="1" ht="12.75" customHeight="1">
      <c r="A17" s="179"/>
      <c r="B17" s="309"/>
      <c r="C17" s="246"/>
      <c r="D17" s="247"/>
      <c r="E17" s="247"/>
      <c r="F17" s="248"/>
      <c r="G17" s="484"/>
      <c r="H17" s="467"/>
      <c r="I17" s="179"/>
      <c r="J17" s="60"/>
    </row>
    <row r="18" spans="1:10" s="7" customFormat="1" ht="12.75" customHeight="1">
      <c r="A18" s="179"/>
      <c r="B18" s="91">
        <v>1</v>
      </c>
      <c r="C18" s="475">
        <v>2</v>
      </c>
      <c r="D18" s="476"/>
      <c r="E18" s="476"/>
      <c r="F18" s="477"/>
      <c r="G18" s="92">
        <v>3</v>
      </c>
      <c r="H18" s="93">
        <v>4</v>
      </c>
      <c r="I18" s="179"/>
      <c r="J18" s="171"/>
    </row>
    <row r="19" spans="1:10" s="9" customFormat="1" ht="21" customHeight="1">
      <c r="A19" s="179"/>
      <c r="B19" s="458" t="s">
        <v>152</v>
      </c>
      <c r="C19" s="459"/>
      <c r="D19" s="459" t="s">
        <v>153</v>
      </c>
      <c r="E19" s="459"/>
      <c r="F19" s="459"/>
      <c r="G19" s="459"/>
      <c r="H19" s="460"/>
      <c r="I19" s="179"/>
      <c r="J19" s="97"/>
    </row>
    <row r="20" spans="1:10" s="2" customFormat="1" ht="18.75" customHeight="1">
      <c r="A20" s="179"/>
      <c r="B20" s="94" t="s">
        <v>1</v>
      </c>
      <c r="C20" s="485"/>
      <c r="D20" s="486"/>
      <c r="E20" s="486"/>
      <c r="F20" s="487"/>
      <c r="G20" s="71"/>
      <c r="H20" s="95"/>
      <c r="I20" s="179"/>
      <c r="J20" s="169"/>
    </row>
    <row r="21" spans="1:10" s="2" customFormat="1" ht="18.75" customHeight="1">
      <c r="A21" s="179"/>
      <c r="B21" s="28" t="s">
        <v>2</v>
      </c>
      <c r="C21" s="315"/>
      <c r="D21" s="488"/>
      <c r="E21" s="488"/>
      <c r="F21" s="316"/>
      <c r="G21" s="71"/>
      <c r="H21" s="82"/>
      <c r="I21" s="179"/>
      <c r="J21" s="169"/>
    </row>
    <row r="22" spans="1:10" s="2" customFormat="1" ht="18.75" customHeight="1">
      <c r="A22" s="179"/>
      <c r="B22" s="90" t="s">
        <v>3</v>
      </c>
      <c r="C22" s="455"/>
      <c r="D22" s="456"/>
      <c r="E22" s="456"/>
      <c r="F22" s="457"/>
      <c r="G22" s="71"/>
      <c r="H22" s="84"/>
      <c r="I22" s="179"/>
      <c r="J22" s="169"/>
    </row>
    <row r="23" spans="1:10" s="2" customFormat="1" ht="21" customHeight="1">
      <c r="A23" s="179"/>
      <c r="B23" s="409" t="s">
        <v>154</v>
      </c>
      <c r="C23" s="410"/>
      <c r="D23" s="410"/>
      <c r="E23" s="410"/>
      <c r="F23" s="410"/>
      <c r="G23" s="96">
        <f>IF(G20&amp;G21&amp;G22="","",IF(G20="",0,G20)+IF(G21="",0,G21)+IF(G22="",0,G22))</f>
      </c>
      <c r="H23" s="96">
        <f>IF(H20&amp;H21&amp;H22="","",IF(H20="",0,H20)+IF(H21="",0,H21)+IF(H22="",0,H22))</f>
      </c>
      <c r="I23" s="179"/>
      <c r="J23" s="31"/>
    </row>
    <row r="24" spans="1:10" s="2" customFormat="1" ht="6" customHeight="1">
      <c r="A24" s="179"/>
      <c r="B24" s="31"/>
      <c r="C24" s="31"/>
      <c r="D24" s="31"/>
      <c r="E24" s="31"/>
      <c r="F24" s="31"/>
      <c r="G24" s="31"/>
      <c r="H24" s="31"/>
      <c r="I24" s="179"/>
      <c r="J24" s="31"/>
    </row>
    <row r="25" spans="1:10" s="9" customFormat="1" ht="21" customHeight="1">
      <c r="A25" s="179"/>
      <c r="B25" s="458" t="s">
        <v>155</v>
      </c>
      <c r="C25" s="459"/>
      <c r="D25" s="459" t="s">
        <v>157</v>
      </c>
      <c r="E25" s="459"/>
      <c r="F25" s="459"/>
      <c r="G25" s="459"/>
      <c r="H25" s="460"/>
      <c r="I25" s="179"/>
      <c r="J25" s="97"/>
    </row>
    <row r="26" spans="1:10" s="2" customFormat="1" ht="18.75" customHeight="1">
      <c r="A26" s="179"/>
      <c r="B26" s="94" t="s">
        <v>1</v>
      </c>
      <c r="C26" s="485"/>
      <c r="D26" s="486"/>
      <c r="E26" s="486"/>
      <c r="F26" s="487"/>
      <c r="G26" s="71"/>
      <c r="H26" s="95"/>
      <c r="I26" s="179"/>
      <c r="J26" s="169"/>
    </row>
    <row r="27" spans="1:10" s="2" customFormat="1" ht="18.75" customHeight="1">
      <c r="A27" s="179"/>
      <c r="B27" s="28" t="s">
        <v>2</v>
      </c>
      <c r="C27" s="315"/>
      <c r="D27" s="488"/>
      <c r="E27" s="488"/>
      <c r="F27" s="316"/>
      <c r="G27" s="71"/>
      <c r="H27" s="82"/>
      <c r="I27" s="179"/>
      <c r="J27" s="169"/>
    </row>
    <row r="28" spans="1:10" s="2" customFormat="1" ht="18.75" customHeight="1">
      <c r="A28" s="179"/>
      <c r="B28" s="90" t="s">
        <v>3</v>
      </c>
      <c r="C28" s="455"/>
      <c r="D28" s="456"/>
      <c r="E28" s="456"/>
      <c r="F28" s="457"/>
      <c r="G28" s="71"/>
      <c r="H28" s="84"/>
      <c r="I28" s="179"/>
      <c r="J28" s="169"/>
    </row>
    <row r="29" spans="1:10" s="2" customFormat="1" ht="21" customHeight="1">
      <c r="A29" s="179"/>
      <c r="B29" s="409" t="s">
        <v>156</v>
      </c>
      <c r="C29" s="410"/>
      <c r="D29" s="410"/>
      <c r="E29" s="410"/>
      <c r="F29" s="410"/>
      <c r="G29" s="96">
        <f>IF(G26&amp;G27&amp;G28="","",IF(G26="",0,G26)+IF(G27="",0,G27)+IF(G28="",0,G28))</f>
      </c>
      <c r="H29" s="96">
        <f>IF(H26&amp;H27&amp;H28="","",IF(H26="",0,H26)+IF(H27="",0,H27)+IF(H28="",0,H28))</f>
      </c>
      <c r="I29" s="179"/>
      <c r="J29" s="31"/>
    </row>
    <row r="30" spans="1:10" s="2" customFormat="1" ht="6" customHeight="1">
      <c r="A30" s="179"/>
      <c r="B30" s="31"/>
      <c r="C30" s="31"/>
      <c r="D30" s="31"/>
      <c r="E30" s="31"/>
      <c r="F30" s="31"/>
      <c r="G30" s="31"/>
      <c r="H30" s="31"/>
      <c r="I30" s="179"/>
      <c r="J30" s="31"/>
    </row>
    <row r="31" spans="1:10" s="9" customFormat="1" ht="21" customHeight="1">
      <c r="A31" s="179"/>
      <c r="B31" s="458" t="s">
        <v>159</v>
      </c>
      <c r="C31" s="459"/>
      <c r="D31" s="459" t="s">
        <v>158</v>
      </c>
      <c r="E31" s="459"/>
      <c r="F31" s="459"/>
      <c r="G31" s="459"/>
      <c r="H31" s="460"/>
      <c r="I31" s="179"/>
      <c r="J31" s="97"/>
    </row>
    <row r="32" spans="1:10" s="2" customFormat="1" ht="18.75" customHeight="1">
      <c r="A32" s="179"/>
      <c r="B32" s="94" t="s">
        <v>1</v>
      </c>
      <c r="C32" s="461"/>
      <c r="D32" s="462"/>
      <c r="E32" s="462"/>
      <c r="F32" s="463"/>
      <c r="G32" s="71"/>
      <c r="H32" s="95"/>
      <c r="I32" s="179"/>
      <c r="J32" s="169"/>
    </row>
    <row r="33" spans="1:10" s="2" customFormat="1" ht="21" customHeight="1">
      <c r="A33" s="179"/>
      <c r="B33" s="409" t="s">
        <v>160</v>
      </c>
      <c r="C33" s="410"/>
      <c r="D33" s="410"/>
      <c r="E33" s="410"/>
      <c r="F33" s="410"/>
      <c r="G33" s="96">
        <f>IF(G32="","",G32)</f>
      </c>
      <c r="H33" s="96">
        <f>IF(H32="","",H32)</f>
      </c>
      <c r="I33" s="179"/>
      <c r="J33" s="31"/>
    </row>
    <row r="34" spans="1:10" s="2" customFormat="1" ht="6" customHeight="1">
      <c r="A34" s="179"/>
      <c r="B34" s="31"/>
      <c r="C34" s="31"/>
      <c r="D34" s="31"/>
      <c r="E34" s="31"/>
      <c r="F34" s="31"/>
      <c r="G34" s="31"/>
      <c r="H34" s="31"/>
      <c r="I34" s="179"/>
      <c r="J34" s="31"/>
    </row>
    <row r="35" spans="1:10" s="9" customFormat="1" ht="21" customHeight="1">
      <c r="A35" s="179"/>
      <c r="B35" s="458" t="s">
        <v>161</v>
      </c>
      <c r="C35" s="459"/>
      <c r="D35" s="459" t="s">
        <v>163</v>
      </c>
      <c r="E35" s="459"/>
      <c r="F35" s="459"/>
      <c r="G35" s="459"/>
      <c r="H35" s="460"/>
      <c r="I35" s="179"/>
      <c r="J35" s="97"/>
    </row>
    <row r="36" spans="1:10" s="2" customFormat="1" ht="18.75" customHeight="1">
      <c r="A36" s="179"/>
      <c r="B36" s="94" t="s">
        <v>1</v>
      </c>
      <c r="C36" s="461"/>
      <c r="D36" s="462"/>
      <c r="E36" s="462"/>
      <c r="F36" s="463"/>
      <c r="G36" s="71"/>
      <c r="H36" s="95"/>
      <c r="I36" s="179"/>
      <c r="J36" s="169"/>
    </row>
    <row r="37" spans="1:10" s="2" customFormat="1" ht="21" customHeight="1">
      <c r="A37" s="179"/>
      <c r="B37" s="409" t="s">
        <v>162</v>
      </c>
      <c r="C37" s="410"/>
      <c r="D37" s="410"/>
      <c r="E37" s="410"/>
      <c r="F37" s="410"/>
      <c r="G37" s="96">
        <f>IF(G36="","",G36)</f>
      </c>
      <c r="H37" s="96">
        <f>IF(H36="","",H36)</f>
      </c>
      <c r="I37" s="179"/>
      <c r="J37" s="31"/>
    </row>
    <row r="38" spans="1:9" ht="6" customHeight="1">
      <c r="A38" s="179"/>
      <c r="B38" s="66"/>
      <c r="C38" s="66"/>
      <c r="D38" s="66"/>
      <c r="E38" s="66"/>
      <c r="F38" s="66"/>
      <c r="G38" s="66"/>
      <c r="H38" s="66"/>
      <c r="I38" s="179"/>
    </row>
    <row r="39" spans="1:10" s="2" customFormat="1" ht="30" customHeight="1">
      <c r="A39" s="179"/>
      <c r="B39" s="452" t="s">
        <v>578</v>
      </c>
      <c r="C39" s="453"/>
      <c r="D39" s="453" t="s">
        <v>164</v>
      </c>
      <c r="E39" s="453"/>
      <c r="F39" s="453"/>
      <c r="G39" s="30">
        <f>IF(G23&amp;G29&amp;G33&amp;G37="","",IF(G23="",0,G23)+IF(G29="",0,G29)+IF(G33="",0,G33)+IF(G37="",0,G37))</f>
      </c>
      <c r="H39" s="30">
        <f>IF(H23&amp;H29&amp;H33&amp;H37="","",IF(H23="",0,H23)+IF(H29="",0,H29)+IF(H33="",0,H33)+IF(H37="",0,H37))</f>
      </c>
      <c r="I39" s="179"/>
      <c r="J39" s="31"/>
    </row>
    <row r="40" spans="1:10" s="2" customFormat="1" ht="6" customHeight="1">
      <c r="A40" s="179"/>
      <c r="B40" s="31"/>
      <c r="C40" s="31"/>
      <c r="D40" s="31"/>
      <c r="E40" s="31"/>
      <c r="F40" s="31"/>
      <c r="G40" s="31"/>
      <c r="H40" s="31"/>
      <c r="I40" s="179"/>
      <c r="J40" s="31"/>
    </row>
    <row r="41" spans="1:9" ht="23.25" customHeight="1">
      <c r="A41" s="179"/>
      <c r="B41" s="473" t="s">
        <v>168</v>
      </c>
      <c r="C41" s="474"/>
      <c r="D41" s="415" t="s">
        <v>166</v>
      </c>
      <c r="E41" s="415"/>
      <c r="F41" s="415"/>
      <c r="G41" s="415"/>
      <c r="H41" s="416"/>
      <c r="I41" s="179"/>
    </row>
    <row r="42" spans="1:10" s="3" customFormat="1" ht="12.75" customHeight="1">
      <c r="A42" s="179"/>
      <c r="B42" s="468" t="s">
        <v>0</v>
      </c>
      <c r="C42" s="243" t="s">
        <v>32</v>
      </c>
      <c r="D42" s="244"/>
      <c r="E42" s="244"/>
      <c r="F42" s="245"/>
      <c r="G42" s="472" t="s">
        <v>25</v>
      </c>
      <c r="H42" s="481" t="s">
        <v>146</v>
      </c>
      <c r="I42" s="179"/>
      <c r="J42" s="60"/>
    </row>
    <row r="43" spans="1:10" s="3" customFormat="1" ht="12.75" customHeight="1">
      <c r="A43" s="179"/>
      <c r="B43" s="469"/>
      <c r="C43" s="246"/>
      <c r="D43" s="247"/>
      <c r="E43" s="247"/>
      <c r="F43" s="248"/>
      <c r="G43" s="334"/>
      <c r="H43" s="482"/>
      <c r="I43" s="179"/>
      <c r="J43" s="60"/>
    </row>
    <row r="44" spans="1:10" s="7" customFormat="1" ht="12.75" customHeight="1">
      <c r="A44" s="179"/>
      <c r="B44" s="26">
        <v>1</v>
      </c>
      <c r="C44" s="259">
        <v>2</v>
      </c>
      <c r="D44" s="260"/>
      <c r="E44" s="260"/>
      <c r="F44" s="333"/>
      <c r="G44" s="69">
        <v>3</v>
      </c>
      <c r="H44" s="27">
        <v>4</v>
      </c>
      <c r="I44" s="179"/>
      <c r="J44" s="171"/>
    </row>
    <row r="45" spans="1:10" s="2" customFormat="1" ht="18.75" customHeight="1">
      <c r="A45" s="179"/>
      <c r="B45" s="28" t="s">
        <v>1</v>
      </c>
      <c r="C45" s="315"/>
      <c r="D45" s="488"/>
      <c r="E45" s="488"/>
      <c r="F45" s="316"/>
      <c r="G45" s="71"/>
      <c r="H45" s="82"/>
      <c r="I45" s="179"/>
      <c r="J45" s="169"/>
    </row>
    <row r="46" spans="1:10" s="2" customFormat="1" ht="18.75" customHeight="1">
      <c r="A46" s="179"/>
      <c r="B46" s="28" t="s">
        <v>2</v>
      </c>
      <c r="C46" s="315"/>
      <c r="D46" s="488"/>
      <c r="E46" s="488"/>
      <c r="F46" s="316"/>
      <c r="G46" s="71"/>
      <c r="H46" s="82"/>
      <c r="I46" s="179"/>
      <c r="J46" s="169"/>
    </row>
    <row r="47" spans="1:10" s="2" customFormat="1" ht="18.75" customHeight="1">
      <c r="A47" s="179"/>
      <c r="B47" s="90" t="s">
        <v>3</v>
      </c>
      <c r="C47" s="455"/>
      <c r="D47" s="456"/>
      <c r="E47" s="456"/>
      <c r="F47" s="457"/>
      <c r="G47" s="162"/>
      <c r="H47" s="84"/>
      <c r="I47" s="179"/>
      <c r="J47" s="169"/>
    </row>
    <row r="48" spans="1:10" s="2" customFormat="1" ht="30" customHeight="1">
      <c r="A48" s="179"/>
      <c r="B48" s="452" t="s">
        <v>650</v>
      </c>
      <c r="C48" s="453"/>
      <c r="D48" s="453" t="s">
        <v>651</v>
      </c>
      <c r="E48" s="453"/>
      <c r="F48" s="454"/>
      <c r="G48" s="30">
        <f>IF(G45&amp;G46&amp;G47="","",IF(G45="",0,G45)+IF(G46="",0,G46)+IF(G47="",0,G47))</f>
      </c>
      <c r="H48" s="30">
        <f>IF(H45&amp;H46&amp;H47="","",IF(H45="",0,H45)+IF(H46="",0,H46)+IF(H47="",0,H47))</f>
      </c>
      <c r="I48" s="179"/>
      <c r="J48" s="31"/>
    </row>
    <row r="49" spans="2:8" ht="24" customHeight="1">
      <c r="B49" s="478"/>
      <c r="C49" s="478"/>
      <c r="D49" s="478"/>
      <c r="E49" s="478"/>
      <c r="F49" s="478"/>
      <c r="G49" s="478"/>
      <c r="H49" s="478"/>
    </row>
  </sheetData>
  <sheetProtection password="C92A" sheet="1" objects="1" scenarios="1"/>
  <protectedRanges>
    <protectedRange sqref="C10:F12 H10:H12 C20:H22 C26:H28 C32:H32 C36:H36 C45:H47" name="Raspon4"/>
  </protectedRanges>
  <mergeCells count="60">
    <mergeCell ref="G42:G43"/>
    <mergeCell ref="H42:H43"/>
    <mergeCell ref="G16:G17"/>
    <mergeCell ref="B29:F29"/>
    <mergeCell ref="B23:F23"/>
    <mergeCell ref="C20:F20"/>
    <mergeCell ref="C21:F21"/>
    <mergeCell ref="C22:F22"/>
    <mergeCell ref="C26:F26"/>
    <mergeCell ref="C27:F27"/>
    <mergeCell ref="B25:C25"/>
    <mergeCell ref="D25:H25"/>
    <mergeCell ref="D15:H15"/>
    <mergeCell ref="C16:F17"/>
    <mergeCell ref="C18:F18"/>
    <mergeCell ref="B49:H49"/>
    <mergeCell ref="B3:C3"/>
    <mergeCell ref="D3:H3"/>
    <mergeCell ref="E4:F4"/>
    <mergeCell ref="B4:C4"/>
    <mergeCell ref="G4:H4"/>
    <mergeCell ref="H5:H8"/>
    <mergeCell ref="F6:F8"/>
    <mergeCell ref="C9:D9"/>
    <mergeCell ref="B33:F33"/>
    <mergeCell ref="B16:B17"/>
    <mergeCell ref="C11:D11"/>
    <mergeCell ref="C12:D12"/>
    <mergeCell ref="B31:C31"/>
    <mergeCell ref="D31:H31"/>
    <mergeCell ref="C28:F28"/>
    <mergeCell ref="C32:F32"/>
    <mergeCell ref="B1:H1"/>
    <mergeCell ref="G5:G8"/>
    <mergeCell ref="H16:H17"/>
    <mergeCell ref="B19:C19"/>
    <mergeCell ref="D19:H19"/>
    <mergeCell ref="B5:B8"/>
    <mergeCell ref="C5:D8"/>
    <mergeCell ref="E5:F5"/>
    <mergeCell ref="C10:D10"/>
    <mergeCell ref="D13:F13"/>
    <mergeCell ref="B13:C13"/>
    <mergeCell ref="B15:C15"/>
    <mergeCell ref="B48:C48"/>
    <mergeCell ref="D48:F48"/>
    <mergeCell ref="C47:F47"/>
    <mergeCell ref="B35:C35"/>
    <mergeCell ref="D35:H35"/>
    <mergeCell ref="C36:F36"/>
    <mergeCell ref="C42:F43"/>
    <mergeCell ref="C44:F44"/>
    <mergeCell ref="C45:F45"/>
    <mergeCell ref="C46:F46"/>
    <mergeCell ref="B37:F37"/>
    <mergeCell ref="B39:C39"/>
    <mergeCell ref="D39:F39"/>
    <mergeCell ref="B41:C41"/>
    <mergeCell ref="D41:H41"/>
    <mergeCell ref="B42:B43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4" r:id="rId1"/>
  <headerFooter>
    <oddFooter>&amp;L&amp;"Arial,Uobičajeno"&amp;8          DOH 2011&amp;C&amp;"Arial,Uobičajeno"&amp;8RRiF-ov obrazac  ©  www.rrif.hr&amp;R&amp;"Arial,Uobičajeno"&amp;8Stranica 4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9" customWidth="1"/>
    <col min="2" max="2" width="2.421875" style="4" customWidth="1"/>
    <col min="3" max="3" width="4.140625" style="4" customWidth="1"/>
    <col min="4" max="4" width="12.8515625" style="4" customWidth="1"/>
    <col min="5" max="5" width="7.421875" style="4" customWidth="1"/>
    <col min="6" max="6" width="8.57421875" style="4" customWidth="1"/>
    <col min="7" max="8" width="16.00390625" style="4" customWidth="1"/>
    <col min="9" max="10" width="8.00390625" style="4" customWidth="1"/>
    <col min="11" max="11" width="16.00390625" style="4" customWidth="1"/>
    <col min="12" max="12" width="4.421875" style="4" customWidth="1"/>
    <col min="13" max="13" width="8.8515625" style="66" customWidth="1"/>
    <col min="14" max="16384" width="8.8515625" style="4" customWidth="1"/>
  </cols>
  <sheetData>
    <row r="1" spans="2:13" s="1" customFormat="1" ht="24" customHeight="1">
      <c r="B1" s="527"/>
      <c r="C1" s="527"/>
      <c r="D1" s="527"/>
      <c r="E1" s="527"/>
      <c r="F1" s="527"/>
      <c r="G1" s="527"/>
      <c r="H1" s="527"/>
      <c r="I1" s="527"/>
      <c r="J1" s="527"/>
      <c r="K1" s="527"/>
      <c r="M1" s="32"/>
    </row>
    <row r="2" spans="1:13" ht="23.25" customHeight="1">
      <c r="A2" s="178"/>
      <c r="B2" s="473" t="s">
        <v>167</v>
      </c>
      <c r="C2" s="474"/>
      <c r="D2" s="415" t="s">
        <v>169</v>
      </c>
      <c r="E2" s="415"/>
      <c r="F2" s="415"/>
      <c r="G2" s="415"/>
      <c r="H2" s="415"/>
      <c r="I2" s="415"/>
      <c r="J2" s="415"/>
      <c r="K2" s="416"/>
      <c r="L2" s="177"/>
      <c r="M2" s="172"/>
    </row>
    <row r="3" spans="1:13" s="3" customFormat="1" ht="30" customHeight="1">
      <c r="A3" s="178"/>
      <c r="B3" s="24" t="s">
        <v>0</v>
      </c>
      <c r="C3" s="502" t="s">
        <v>171</v>
      </c>
      <c r="D3" s="503"/>
      <c r="E3" s="502" t="s">
        <v>170</v>
      </c>
      <c r="F3" s="503"/>
      <c r="G3" s="191" t="s">
        <v>172</v>
      </c>
      <c r="H3" s="191" t="s">
        <v>173</v>
      </c>
      <c r="I3" s="502" t="s">
        <v>25</v>
      </c>
      <c r="J3" s="503"/>
      <c r="K3" s="25" t="s">
        <v>146</v>
      </c>
      <c r="L3" s="177"/>
      <c r="M3" s="60"/>
    </row>
    <row r="4" spans="1:13" s="7" customFormat="1" ht="14.25" customHeight="1">
      <c r="A4" s="178"/>
      <c r="B4" s="26">
        <v>1</v>
      </c>
      <c r="C4" s="504">
        <v>2</v>
      </c>
      <c r="D4" s="504"/>
      <c r="E4" s="259">
        <v>3</v>
      </c>
      <c r="F4" s="333"/>
      <c r="G4" s="186">
        <v>4</v>
      </c>
      <c r="H4" s="186">
        <v>5</v>
      </c>
      <c r="I4" s="259" t="s">
        <v>24</v>
      </c>
      <c r="J4" s="333"/>
      <c r="K4" s="27">
        <v>7</v>
      </c>
      <c r="L4" s="177"/>
      <c r="M4" s="171"/>
    </row>
    <row r="5" spans="1:13" s="2" customFormat="1" ht="65.25" customHeight="1">
      <c r="A5" s="178"/>
      <c r="B5" s="28" t="s">
        <v>1</v>
      </c>
      <c r="C5" s="505" t="s">
        <v>174</v>
      </c>
      <c r="D5" s="506"/>
      <c r="E5" s="445"/>
      <c r="F5" s="495"/>
      <c r="G5" s="192"/>
      <c r="H5" s="190"/>
      <c r="I5" s="403">
        <f>IF(E5&amp;G5&amp;H5="","",IF(E5="",0,E5)-IF(G5="",0,G5)-IF(H5="",0,H5))</f>
      </c>
      <c r="J5" s="435"/>
      <c r="K5" s="29"/>
      <c r="L5" s="177"/>
      <c r="M5" s="169"/>
    </row>
    <row r="6" spans="1:13" s="2" customFormat="1" ht="65.25" customHeight="1">
      <c r="A6" s="178"/>
      <c r="B6" s="28" t="s">
        <v>2</v>
      </c>
      <c r="C6" s="505" t="s">
        <v>175</v>
      </c>
      <c r="D6" s="506"/>
      <c r="E6" s="445"/>
      <c r="F6" s="495"/>
      <c r="G6" s="190"/>
      <c r="H6" s="192"/>
      <c r="I6" s="403">
        <f>IF(E6&amp;G6&amp;H6="","",IF(E6="",0,E6)-IF(G6="",0,G6)-IF(H6="",0,H6))</f>
      </c>
      <c r="J6" s="435"/>
      <c r="K6" s="29"/>
      <c r="L6" s="177"/>
      <c r="M6" s="169"/>
    </row>
    <row r="7" spans="1:20" s="2" customFormat="1" ht="9" customHeight="1">
      <c r="A7" s="178"/>
      <c r="B7" s="518" t="s">
        <v>3</v>
      </c>
      <c r="C7" s="516" t="s">
        <v>182</v>
      </c>
      <c r="D7" s="517"/>
      <c r="E7" s="448"/>
      <c r="F7" s="513"/>
      <c r="G7" s="448"/>
      <c r="H7" s="448"/>
      <c r="I7" s="496">
        <f>IF(E7&amp;G7&amp;H7="","",IF(E7="",0,E7)-IF(G7="",0,G7)-IF(H7="",0,H7))</f>
      </c>
      <c r="J7" s="497"/>
      <c r="K7" s="521"/>
      <c r="L7" s="177"/>
      <c r="M7" s="534"/>
      <c r="N7" s="534"/>
      <c r="O7" s="534"/>
      <c r="P7" s="534"/>
      <c r="Q7" s="534"/>
      <c r="R7" s="534"/>
      <c r="S7" s="534"/>
      <c r="T7" s="534"/>
    </row>
    <row r="8" spans="1:20" s="2" customFormat="1" ht="9" customHeight="1">
      <c r="A8" s="178"/>
      <c r="B8" s="519"/>
      <c r="C8" s="509" t="s">
        <v>176</v>
      </c>
      <c r="D8" s="510"/>
      <c r="E8" s="511"/>
      <c r="F8" s="514"/>
      <c r="G8" s="511"/>
      <c r="H8" s="511"/>
      <c r="I8" s="498"/>
      <c r="J8" s="499"/>
      <c r="K8" s="522"/>
      <c r="L8" s="177"/>
      <c r="M8" s="534"/>
      <c r="N8" s="534"/>
      <c r="O8" s="534"/>
      <c r="P8" s="534"/>
      <c r="Q8" s="534"/>
      <c r="R8" s="534"/>
      <c r="S8" s="534"/>
      <c r="T8" s="534"/>
    </row>
    <row r="9" spans="1:20" s="2" customFormat="1" ht="9" customHeight="1">
      <c r="A9" s="178"/>
      <c r="B9" s="519"/>
      <c r="C9" s="509" t="s">
        <v>177</v>
      </c>
      <c r="D9" s="510"/>
      <c r="E9" s="511"/>
      <c r="F9" s="514"/>
      <c r="G9" s="511"/>
      <c r="H9" s="511"/>
      <c r="I9" s="498"/>
      <c r="J9" s="499"/>
      <c r="K9" s="522"/>
      <c r="L9" s="177"/>
      <c r="M9" s="534"/>
      <c r="N9" s="534"/>
      <c r="O9" s="534"/>
      <c r="P9" s="534"/>
      <c r="Q9" s="534"/>
      <c r="R9" s="534"/>
      <c r="S9" s="534"/>
      <c r="T9" s="534"/>
    </row>
    <row r="10" spans="1:20" s="2" customFormat="1" ht="9" customHeight="1">
      <c r="A10" s="178"/>
      <c r="B10" s="519"/>
      <c r="C10" s="509" t="s">
        <v>178</v>
      </c>
      <c r="D10" s="510"/>
      <c r="E10" s="511"/>
      <c r="F10" s="514"/>
      <c r="G10" s="511"/>
      <c r="H10" s="511"/>
      <c r="I10" s="498"/>
      <c r="J10" s="499"/>
      <c r="K10" s="522"/>
      <c r="L10" s="177"/>
      <c r="M10" s="534"/>
      <c r="N10" s="534"/>
      <c r="O10" s="534"/>
      <c r="P10" s="534"/>
      <c r="Q10" s="534"/>
      <c r="R10" s="534"/>
      <c r="S10" s="534"/>
      <c r="T10" s="534"/>
    </row>
    <row r="11" spans="1:20" s="2" customFormat="1" ht="9" customHeight="1">
      <c r="A11" s="178"/>
      <c r="B11" s="519"/>
      <c r="C11" s="509" t="s">
        <v>179</v>
      </c>
      <c r="D11" s="510"/>
      <c r="E11" s="511"/>
      <c r="F11" s="514"/>
      <c r="G11" s="511"/>
      <c r="H11" s="511"/>
      <c r="I11" s="498"/>
      <c r="J11" s="499"/>
      <c r="K11" s="522"/>
      <c r="L11" s="177"/>
      <c r="M11" s="534"/>
      <c r="N11" s="534"/>
      <c r="O11" s="534"/>
      <c r="P11" s="534"/>
      <c r="Q11" s="534"/>
      <c r="R11" s="534"/>
      <c r="S11" s="534"/>
      <c r="T11" s="534"/>
    </row>
    <row r="12" spans="1:20" s="2" customFormat="1" ht="9" customHeight="1">
      <c r="A12" s="178"/>
      <c r="B12" s="519"/>
      <c r="C12" s="509" t="s">
        <v>181</v>
      </c>
      <c r="D12" s="510"/>
      <c r="E12" s="511"/>
      <c r="F12" s="514"/>
      <c r="G12" s="511"/>
      <c r="H12" s="511"/>
      <c r="I12" s="498"/>
      <c r="J12" s="499"/>
      <c r="K12" s="522"/>
      <c r="L12" s="177"/>
      <c r="M12" s="534"/>
      <c r="N12" s="534"/>
      <c r="O12" s="534"/>
      <c r="P12" s="534"/>
      <c r="Q12" s="534"/>
      <c r="R12" s="534"/>
      <c r="S12" s="534"/>
      <c r="T12" s="534"/>
    </row>
    <row r="13" spans="1:20" s="2" customFormat="1" ht="9" customHeight="1">
      <c r="A13" s="178"/>
      <c r="B13" s="520"/>
      <c r="C13" s="509" t="s">
        <v>180</v>
      </c>
      <c r="D13" s="510"/>
      <c r="E13" s="512"/>
      <c r="F13" s="515"/>
      <c r="G13" s="512"/>
      <c r="H13" s="512"/>
      <c r="I13" s="500"/>
      <c r="J13" s="501"/>
      <c r="K13" s="523"/>
      <c r="L13" s="177"/>
      <c r="M13" s="534"/>
      <c r="N13" s="534"/>
      <c r="O13" s="534"/>
      <c r="P13" s="534"/>
      <c r="Q13" s="534"/>
      <c r="R13" s="534"/>
      <c r="S13" s="534"/>
      <c r="T13" s="534"/>
    </row>
    <row r="14" spans="1:13" s="2" customFormat="1" ht="65.25" customHeight="1">
      <c r="A14" s="178"/>
      <c r="B14" s="28" t="s">
        <v>4</v>
      </c>
      <c r="C14" s="507" t="s">
        <v>183</v>
      </c>
      <c r="D14" s="508"/>
      <c r="E14" s="445"/>
      <c r="F14" s="495"/>
      <c r="G14" s="192"/>
      <c r="H14" s="190"/>
      <c r="I14" s="403">
        <f>IF(E14&amp;G14&amp;H14="","",IF(E14="",0,E14)-IF(G14="",0,G14)-IF(H14="",0,H14))</f>
      </c>
      <c r="J14" s="435"/>
      <c r="K14" s="29"/>
      <c r="L14" s="177"/>
      <c r="M14" s="169"/>
    </row>
    <row r="15" spans="1:20" s="2" customFormat="1" ht="9" customHeight="1">
      <c r="A15" s="178"/>
      <c r="B15" s="518" t="s">
        <v>5</v>
      </c>
      <c r="C15" s="516" t="s">
        <v>184</v>
      </c>
      <c r="D15" s="517"/>
      <c r="E15" s="448"/>
      <c r="F15" s="513"/>
      <c r="G15" s="524"/>
      <c r="H15" s="448"/>
      <c r="I15" s="496">
        <f>IF(E15&amp;G15&amp;H15="","",IF(E15="",0,E15)-IF(G15="",0,G15)-IF(H15="",0,H15))</f>
      </c>
      <c r="J15" s="497"/>
      <c r="K15" s="521"/>
      <c r="L15" s="177"/>
      <c r="M15" s="534"/>
      <c r="N15" s="534"/>
      <c r="O15" s="534"/>
      <c r="P15" s="534"/>
      <c r="Q15" s="534"/>
      <c r="R15" s="534"/>
      <c r="S15" s="534"/>
      <c r="T15" s="534"/>
    </row>
    <row r="16" spans="1:20" s="2" customFormat="1" ht="9" customHeight="1">
      <c r="A16" s="178"/>
      <c r="B16" s="519"/>
      <c r="C16" s="509" t="s">
        <v>185</v>
      </c>
      <c r="D16" s="510"/>
      <c r="E16" s="511"/>
      <c r="F16" s="514"/>
      <c r="G16" s="525"/>
      <c r="H16" s="511"/>
      <c r="I16" s="498"/>
      <c r="J16" s="499"/>
      <c r="K16" s="522"/>
      <c r="L16" s="177"/>
      <c r="M16" s="534"/>
      <c r="N16" s="534"/>
      <c r="O16" s="534"/>
      <c r="P16" s="534"/>
      <c r="Q16" s="534"/>
      <c r="R16" s="534"/>
      <c r="S16" s="534"/>
      <c r="T16" s="534"/>
    </row>
    <row r="17" spans="1:20" s="2" customFormat="1" ht="9" customHeight="1">
      <c r="A17" s="178"/>
      <c r="B17" s="519"/>
      <c r="C17" s="509" t="s">
        <v>186</v>
      </c>
      <c r="D17" s="510"/>
      <c r="E17" s="511"/>
      <c r="F17" s="514"/>
      <c r="G17" s="525"/>
      <c r="H17" s="511"/>
      <c r="I17" s="498"/>
      <c r="J17" s="499"/>
      <c r="K17" s="522"/>
      <c r="L17" s="177"/>
      <c r="M17" s="534"/>
      <c r="N17" s="534"/>
      <c r="O17" s="534"/>
      <c r="P17" s="534"/>
      <c r="Q17" s="534"/>
      <c r="R17" s="534"/>
      <c r="S17" s="534"/>
      <c r="T17" s="534"/>
    </row>
    <row r="18" spans="1:20" s="2" customFormat="1" ht="9" customHeight="1">
      <c r="A18" s="178"/>
      <c r="B18" s="519"/>
      <c r="C18" s="509" t="s">
        <v>187</v>
      </c>
      <c r="D18" s="510"/>
      <c r="E18" s="511"/>
      <c r="F18" s="514"/>
      <c r="G18" s="525"/>
      <c r="H18" s="511"/>
      <c r="I18" s="498"/>
      <c r="J18" s="499"/>
      <c r="K18" s="522"/>
      <c r="L18" s="177"/>
      <c r="M18" s="534"/>
      <c r="N18" s="534"/>
      <c r="O18" s="534"/>
      <c r="P18" s="534"/>
      <c r="Q18" s="534"/>
      <c r="R18" s="534"/>
      <c r="S18" s="534"/>
      <c r="T18" s="534"/>
    </row>
    <row r="19" spans="1:20" s="2" customFormat="1" ht="9" customHeight="1">
      <c r="A19" s="178"/>
      <c r="B19" s="519"/>
      <c r="C19" s="509" t="s">
        <v>188</v>
      </c>
      <c r="D19" s="510"/>
      <c r="E19" s="511"/>
      <c r="F19" s="514"/>
      <c r="G19" s="525"/>
      <c r="H19" s="511"/>
      <c r="I19" s="498"/>
      <c r="J19" s="499"/>
      <c r="K19" s="522"/>
      <c r="L19" s="177"/>
      <c r="M19" s="534"/>
      <c r="N19" s="534"/>
      <c r="O19" s="534"/>
      <c r="P19" s="534"/>
      <c r="Q19" s="534"/>
      <c r="R19" s="534"/>
      <c r="S19" s="534"/>
      <c r="T19" s="534"/>
    </row>
    <row r="20" spans="1:20" s="2" customFormat="1" ht="9" customHeight="1">
      <c r="A20" s="178"/>
      <c r="B20" s="519"/>
      <c r="C20" s="509" t="s">
        <v>189</v>
      </c>
      <c r="D20" s="510"/>
      <c r="E20" s="511"/>
      <c r="F20" s="514"/>
      <c r="G20" s="525"/>
      <c r="H20" s="511"/>
      <c r="I20" s="498"/>
      <c r="J20" s="499"/>
      <c r="K20" s="522"/>
      <c r="L20" s="177"/>
      <c r="M20" s="534"/>
      <c r="N20" s="534"/>
      <c r="O20" s="534"/>
      <c r="P20" s="534"/>
      <c r="Q20" s="534"/>
      <c r="R20" s="534"/>
      <c r="S20" s="534"/>
      <c r="T20" s="534"/>
    </row>
    <row r="21" spans="1:20" s="2" customFormat="1" ht="9" customHeight="1">
      <c r="A21" s="178"/>
      <c r="B21" s="520"/>
      <c r="C21" s="509" t="s">
        <v>190</v>
      </c>
      <c r="D21" s="510"/>
      <c r="E21" s="512"/>
      <c r="F21" s="515"/>
      <c r="G21" s="526"/>
      <c r="H21" s="512"/>
      <c r="I21" s="500"/>
      <c r="J21" s="501"/>
      <c r="K21" s="523"/>
      <c r="L21" s="177"/>
      <c r="M21" s="534"/>
      <c r="N21" s="534"/>
      <c r="O21" s="534"/>
      <c r="P21" s="534"/>
      <c r="Q21" s="534"/>
      <c r="R21" s="534"/>
      <c r="S21" s="534"/>
      <c r="T21" s="534"/>
    </row>
    <row r="22" spans="1:13" s="2" customFormat="1" ht="65.25" customHeight="1">
      <c r="A22" s="178"/>
      <c r="B22" s="28" t="s">
        <v>6</v>
      </c>
      <c r="C22" s="507" t="s">
        <v>191</v>
      </c>
      <c r="D22" s="508"/>
      <c r="E22" s="445"/>
      <c r="F22" s="495"/>
      <c r="G22" s="190"/>
      <c r="H22" s="192"/>
      <c r="I22" s="403">
        <f>IF(E22&amp;G22&amp;H22="","",IF(E22="",0,E22)-IF(G22="",0,G22)-IF(H22="",0,H22))</f>
      </c>
      <c r="J22" s="435"/>
      <c r="K22" s="29"/>
      <c r="L22" s="177"/>
      <c r="M22" s="169"/>
    </row>
    <row r="23" spans="1:13" s="2" customFormat="1" ht="65.25" customHeight="1">
      <c r="A23" s="178"/>
      <c r="B23" s="28" t="s">
        <v>7</v>
      </c>
      <c r="C23" s="507" t="s">
        <v>192</v>
      </c>
      <c r="D23" s="508"/>
      <c r="E23" s="445"/>
      <c r="F23" s="495"/>
      <c r="G23" s="190"/>
      <c r="H23" s="192"/>
      <c r="I23" s="403">
        <f>IF(E23&amp;G23&amp;H23="","",IF(E23="",0,E23)-IF(G23="",0,G23)-IF(H23="",0,H23))</f>
      </c>
      <c r="J23" s="435"/>
      <c r="K23" s="29"/>
      <c r="L23" s="177"/>
      <c r="M23" s="169"/>
    </row>
    <row r="24" spans="1:13" s="2" customFormat="1" ht="65.25" customHeight="1">
      <c r="A24" s="178"/>
      <c r="B24" s="28" t="s">
        <v>8</v>
      </c>
      <c r="C24" s="507" t="s">
        <v>193</v>
      </c>
      <c r="D24" s="508"/>
      <c r="E24" s="445"/>
      <c r="F24" s="495"/>
      <c r="G24" s="193"/>
      <c r="H24" s="190"/>
      <c r="I24" s="398">
        <f>IF(E24&amp;G24&amp;H24="","",IF(E24="",0,E24)-IF(G24="",0,G24)-IF(H24="",0,H24))</f>
      </c>
      <c r="J24" s="491"/>
      <c r="K24" s="152"/>
      <c r="L24" s="177"/>
      <c r="M24" s="169"/>
    </row>
    <row r="25" spans="1:13" s="2" customFormat="1" ht="30" customHeight="1">
      <c r="A25" s="178"/>
      <c r="B25" s="452" t="s">
        <v>194</v>
      </c>
      <c r="C25" s="453"/>
      <c r="D25" s="453" t="s">
        <v>198</v>
      </c>
      <c r="E25" s="453"/>
      <c r="F25" s="453"/>
      <c r="G25" s="453"/>
      <c r="H25" s="453"/>
      <c r="I25" s="492">
        <f>IF(I5&amp;I6&amp;I7&amp;I14&amp;I15&amp;I22&amp;I23&amp;I24="","",IF(I5="",0,I5)+IF(I6="",0,I6)+IF(I7="",0,I7)+IF(I14="",0,I14)+IF(I15="",0,I15)+IF(I22="",0,I22)+IF(I23="",0,I23)+IF(I24="",0,I24))</f>
      </c>
      <c r="J25" s="493"/>
      <c r="K25" s="30">
        <f>IF(K5&amp;K6&amp;K7&amp;K14&amp;K15&amp;K22&amp;K23&amp;K24="","",IF(K5="",0,K5)+IF(K6="",0,K6)+IF(K7="",0,K7)+IF(K14="",0,K14)+IF(K15="",0,K15)+IF(K22="",0,K22)+IF(K23="",0,K23)+IF(K24="",0,K24))</f>
      </c>
      <c r="L25" s="177"/>
      <c r="M25" s="31"/>
    </row>
    <row r="26" spans="1:13" s="2" customFormat="1" ht="6" customHeight="1">
      <c r="A26" s="178"/>
      <c r="B26" s="31"/>
      <c r="C26" s="31"/>
      <c r="D26" s="31"/>
      <c r="E26" s="31"/>
      <c r="F26" s="31"/>
      <c r="G26" s="31"/>
      <c r="H26" s="31"/>
      <c r="I26" s="494"/>
      <c r="J26" s="494"/>
      <c r="K26" s="31"/>
      <c r="L26" s="177"/>
      <c r="M26" s="31"/>
    </row>
    <row r="27" spans="1:13" ht="23.25" customHeight="1">
      <c r="A27" s="178"/>
      <c r="B27" s="473" t="s">
        <v>195</v>
      </c>
      <c r="C27" s="474"/>
      <c r="D27" s="415" t="s">
        <v>196</v>
      </c>
      <c r="E27" s="415"/>
      <c r="F27" s="415"/>
      <c r="G27" s="415"/>
      <c r="H27" s="415"/>
      <c r="I27" s="415"/>
      <c r="J27" s="415"/>
      <c r="K27" s="416"/>
      <c r="L27" s="177"/>
      <c r="M27" s="172"/>
    </row>
    <row r="28" spans="1:13" s="3" customFormat="1" ht="30" customHeight="1">
      <c r="A28" s="178"/>
      <c r="B28" s="24" t="s">
        <v>0</v>
      </c>
      <c r="C28" s="502" t="s">
        <v>197</v>
      </c>
      <c r="D28" s="528"/>
      <c r="E28" s="503"/>
      <c r="F28" s="502" t="s">
        <v>199</v>
      </c>
      <c r="G28" s="503"/>
      <c r="H28" s="502" t="s">
        <v>25</v>
      </c>
      <c r="I28" s="503"/>
      <c r="J28" s="502" t="s">
        <v>654</v>
      </c>
      <c r="K28" s="529"/>
      <c r="L28" s="177"/>
      <c r="M28" s="60"/>
    </row>
    <row r="29" spans="1:13" s="7" customFormat="1" ht="11.25" customHeight="1">
      <c r="A29" s="178"/>
      <c r="B29" s="26">
        <v>1</v>
      </c>
      <c r="C29" s="259">
        <v>2</v>
      </c>
      <c r="D29" s="260"/>
      <c r="E29" s="333"/>
      <c r="F29" s="259">
        <v>3</v>
      </c>
      <c r="G29" s="333"/>
      <c r="H29" s="259">
        <v>4</v>
      </c>
      <c r="I29" s="333"/>
      <c r="J29" s="259">
        <v>5</v>
      </c>
      <c r="K29" s="261"/>
      <c r="L29" s="177"/>
      <c r="M29" s="171"/>
    </row>
    <row r="30" spans="1:13" s="2" customFormat="1" ht="26.25" customHeight="1">
      <c r="A30" s="178"/>
      <c r="B30" s="28" t="s">
        <v>1</v>
      </c>
      <c r="C30" s="530"/>
      <c r="D30" s="531"/>
      <c r="E30" s="532"/>
      <c r="F30" s="530"/>
      <c r="G30" s="532"/>
      <c r="H30" s="445"/>
      <c r="I30" s="495"/>
      <c r="J30" s="446"/>
      <c r="K30" s="447"/>
      <c r="L30" s="177"/>
      <c r="M30" s="169"/>
    </row>
    <row r="31" spans="1:13" s="2" customFormat="1" ht="27" customHeight="1">
      <c r="A31" s="178"/>
      <c r="B31" s="28" t="s">
        <v>2</v>
      </c>
      <c r="C31" s="530"/>
      <c r="D31" s="531"/>
      <c r="E31" s="532"/>
      <c r="F31" s="530"/>
      <c r="G31" s="532"/>
      <c r="H31" s="445"/>
      <c r="I31" s="495"/>
      <c r="J31" s="446"/>
      <c r="K31" s="447"/>
      <c r="L31" s="177"/>
      <c r="M31" s="169"/>
    </row>
    <row r="32" spans="1:13" s="2" customFormat="1" ht="27" customHeight="1">
      <c r="A32" s="178"/>
      <c r="B32" s="28" t="s">
        <v>3</v>
      </c>
      <c r="C32" s="530"/>
      <c r="D32" s="531"/>
      <c r="E32" s="532"/>
      <c r="F32" s="530"/>
      <c r="G32" s="532"/>
      <c r="H32" s="535"/>
      <c r="I32" s="536"/>
      <c r="J32" s="489"/>
      <c r="K32" s="490"/>
      <c r="L32" s="177"/>
      <c r="M32" s="169"/>
    </row>
    <row r="33" spans="1:13" s="2" customFormat="1" ht="30" customHeight="1">
      <c r="A33" s="178"/>
      <c r="B33" s="452" t="s">
        <v>653</v>
      </c>
      <c r="C33" s="453"/>
      <c r="D33" s="453" t="s">
        <v>579</v>
      </c>
      <c r="E33" s="453"/>
      <c r="F33" s="453"/>
      <c r="G33" s="454"/>
      <c r="H33" s="492">
        <f>IF(H30&amp;H31&amp;H32="","",IF(H30="",0,H30)+IF(H31="",0,H31)+IF(H32="",0,H32))</f>
      </c>
      <c r="I33" s="533"/>
      <c r="J33" s="492">
        <f>IF(J30&amp;J31&amp;J32="","",IF(J30="",0,J30)+IF(J31="",0,J31)+IF(J32="",0,J32))</f>
      </c>
      <c r="K33" s="493"/>
      <c r="L33" s="177"/>
      <c r="M33" s="31"/>
    </row>
    <row r="34" spans="1:13" s="2" customFormat="1" ht="24" customHeight="1">
      <c r="A34" s="1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M34" s="31"/>
    </row>
    <row r="35" spans="1:13" s="2" customFormat="1" ht="12.75">
      <c r="A35" s="1"/>
      <c r="M35" s="31"/>
    </row>
    <row r="36" spans="1:13" s="2" customFormat="1" ht="12.75">
      <c r="A36" s="1"/>
      <c r="M36" s="31"/>
    </row>
    <row r="37" spans="1:13" s="2" customFormat="1" ht="12.75">
      <c r="A37" s="1"/>
      <c r="M37" s="31"/>
    </row>
    <row r="38" spans="1:13" s="2" customFormat="1" ht="12.75">
      <c r="A38" s="1"/>
      <c r="M38" s="31"/>
    </row>
    <row r="39" spans="1:13" s="2" customFormat="1" ht="12.75">
      <c r="A39" s="1"/>
      <c r="M39" s="31"/>
    </row>
    <row r="40" spans="1:13" s="2" customFormat="1" ht="12.75">
      <c r="A40" s="1"/>
      <c r="M40" s="31"/>
    </row>
    <row r="41" spans="1:13" s="2" customFormat="1" ht="12.75">
      <c r="A41" s="1"/>
      <c r="M41" s="31"/>
    </row>
    <row r="42" spans="1:13" s="2" customFormat="1" ht="12.75">
      <c r="A42" s="1"/>
      <c r="M42" s="31"/>
    </row>
    <row r="43" spans="1:13" s="2" customFormat="1" ht="12.75">
      <c r="A43" s="1"/>
      <c r="M43" s="31"/>
    </row>
    <row r="44" spans="1:13" s="2" customFormat="1" ht="12.75">
      <c r="A44" s="1"/>
      <c r="M44" s="31"/>
    </row>
    <row r="45" spans="1:13" s="2" customFormat="1" ht="12.75">
      <c r="A45" s="1"/>
      <c r="M45" s="31"/>
    </row>
    <row r="46" spans="1:13" s="2" customFormat="1" ht="12.75">
      <c r="A46" s="1"/>
      <c r="M46" s="31"/>
    </row>
    <row r="47" spans="1:13" s="2" customFormat="1" ht="12.75">
      <c r="A47" s="1"/>
      <c r="M47" s="31"/>
    </row>
    <row r="48" spans="1:13" s="2" customFormat="1" ht="12.75">
      <c r="A48" s="1"/>
      <c r="M48" s="31"/>
    </row>
    <row r="49" spans="1:13" s="2" customFormat="1" ht="12.75">
      <c r="A49" s="1"/>
      <c r="M49" s="31"/>
    </row>
    <row r="50" spans="1:13" s="2" customFormat="1" ht="12.75">
      <c r="A50" s="1"/>
      <c r="M50" s="31"/>
    </row>
    <row r="51" spans="1:13" s="2" customFormat="1" ht="12.75">
      <c r="A51" s="1"/>
      <c r="M51" s="31"/>
    </row>
    <row r="52" spans="1:13" s="2" customFormat="1" ht="12.75">
      <c r="A52" s="1"/>
      <c r="M52" s="31"/>
    </row>
    <row r="53" spans="1:13" s="2" customFormat="1" ht="12.75">
      <c r="A53" s="1"/>
      <c r="M53" s="31"/>
    </row>
    <row r="54" spans="1:13" s="2" customFormat="1" ht="12.75">
      <c r="A54" s="1"/>
      <c r="M54" s="31"/>
    </row>
    <row r="55" spans="1:13" s="2" customFormat="1" ht="12.75">
      <c r="A55" s="1"/>
      <c r="M55" s="31"/>
    </row>
    <row r="56" spans="1:13" s="2" customFormat="1" ht="12.75">
      <c r="A56" s="1"/>
      <c r="M56" s="31"/>
    </row>
    <row r="57" spans="1:13" s="2" customFormat="1" ht="12.75">
      <c r="A57" s="1"/>
      <c r="M57" s="31"/>
    </row>
    <row r="58" spans="1:13" s="2" customFormat="1" ht="12.75">
      <c r="A58" s="1"/>
      <c r="M58" s="31"/>
    </row>
    <row r="59" spans="1:13" s="2" customFormat="1" ht="12.75">
      <c r="A59" s="1"/>
      <c r="M59" s="31"/>
    </row>
    <row r="60" spans="1:13" s="2" customFormat="1" ht="12.75">
      <c r="A60" s="1"/>
      <c r="M60" s="31"/>
    </row>
    <row r="61" spans="1:13" s="2" customFormat="1" ht="12.75">
      <c r="A61" s="1"/>
      <c r="M61" s="31"/>
    </row>
    <row r="62" spans="1:13" s="2" customFormat="1" ht="12.75">
      <c r="A62" s="1"/>
      <c r="M62" s="31"/>
    </row>
    <row r="63" spans="1:13" s="2" customFormat="1" ht="12.75">
      <c r="A63" s="1"/>
      <c r="M63" s="31"/>
    </row>
    <row r="64" spans="1:13" s="2" customFormat="1" ht="12.75">
      <c r="A64" s="1"/>
      <c r="M64" s="31"/>
    </row>
    <row r="65" spans="1:13" s="2" customFormat="1" ht="12.75">
      <c r="A65" s="1"/>
      <c r="M65" s="31"/>
    </row>
    <row r="66" spans="1:13" s="2" customFormat="1" ht="12.75">
      <c r="A66" s="1"/>
      <c r="M66" s="31"/>
    </row>
    <row r="67" spans="1:13" s="2" customFormat="1" ht="12.75">
      <c r="A67" s="1"/>
      <c r="M67" s="31"/>
    </row>
    <row r="68" spans="1:13" s="2" customFormat="1" ht="12.75">
      <c r="A68" s="1"/>
      <c r="M68" s="31"/>
    </row>
    <row r="69" spans="1:13" s="2" customFormat="1" ht="12.75">
      <c r="A69" s="1"/>
      <c r="M69" s="31"/>
    </row>
    <row r="70" spans="1:13" s="2" customFormat="1" ht="12.75">
      <c r="A70" s="1"/>
      <c r="M70" s="31"/>
    </row>
    <row r="71" spans="1:13" s="2" customFormat="1" ht="12.75">
      <c r="A71" s="1"/>
      <c r="M71" s="31"/>
    </row>
    <row r="72" spans="1:13" s="2" customFormat="1" ht="12.75">
      <c r="A72" s="1"/>
      <c r="M72" s="31"/>
    </row>
    <row r="73" spans="1:13" s="2" customFormat="1" ht="12.75">
      <c r="A73" s="1"/>
      <c r="M73" s="31"/>
    </row>
    <row r="74" spans="1:13" s="2" customFormat="1" ht="12.75">
      <c r="A74" s="1"/>
      <c r="M74" s="31"/>
    </row>
    <row r="75" spans="1:13" s="2" customFormat="1" ht="12.75">
      <c r="A75" s="1"/>
      <c r="M75" s="31"/>
    </row>
    <row r="76" spans="1:13" s="2" customFormat="1" ht="12.75">
      <c r="A76" s="1"/>
      <c r="M76" s="31"/>
    </row>
    <row r="77" spans="1:13" s="2" customFormat="1" ht="12.75">
      <c r="A77" s="1"/>
      <c r="M77" s="31"/>
    </row>
    <row r="78" spans="1:13" s="2" customFormat="1" ht="12.75">
      <c r="A78" s="1"/>
      <c r="M78" s="31"/>
    </row>
    <row r="79" spans="1:13" s="2" customFormat="1" ht="12.75">
      <c r="A79" s="1"/>
      <c r="M79" s="31"/>
    </row>
    <row r="80" spans="1:13" s="2" customFormat="1" ht="12.75">
      <c r="A80" s="1"/>
      <c r="M80" s="31"/>
    </row>
    <row r="81" spans="1:13" s="2" customFormat="1" ht="12.75">
      <c r="A81" s="1"/>
      <c r="M81" s="31"/>
    </row>
    <row r="82" spans="1:13" s="2" customFormat="1" ht="12.75">
      <c r="A82" s="1"/>
      <c r="M82" s="31"/>
    </row>
    <row r="83" spans="1:13" s="2" customFormat="1" ht="12.75">
      <c r="A83" s="1"/>
      <c r="M83" s="31"/>
    </row>
    <row r="84" spans="1:13" s="2" customFormat="1" ht="12.75">
      <c r="A84" s="1"/>
      <c r="M84" s="31"/>
    </row>
    <row r="85" spans="1:13" s="2" customFormat="1" ht="12.75">
      <c r="A85" s="1"/>
      <c r="M85" s="31"/>
    </row>
    <row r="86" spans="1:13" s="2" customFormat="1" ht="12.75">
      <c r="A86" s="1"/>
      <c r="M86" s="31"/>
    </row>
    <row r="87" spans="1:13" s="2" customFormat="1" ht="12.75">
      <c r="A87" s="1"/>
      <c r="M87" s="31"/>
    </row>
    <row r="88" spans="1:13" s="2" customFormat="1" ht="12.75">
      <c r="A88" s="1"/>
      <c r="M88" s="31"/>
    </row>
    <row r="89" spans="1:13" s="2" customFormat="1" ht="12.75">
      <c r="A89" s="1"/>
      <c r="M89" s="31"/>
    </row>
    <row r="90" spans="1:13" s="2" customFormat="1" ht="12.75">
      <c r="A90" s="1"/>
      <c r="M90" s="31"/>
    </row>
    <row r="91" spans="1:13" s="2" customFormat="1" ht="12.75">
      <c r="A91" s="1"/>
      <c r="M91" s="31"/>
    </row>
    <row r="92" spans="1:13" s="2" customFormat="1" ht="12.75">
      <c r="A92" s="1"/>
      <c r="M92" s="31"/>
    </row>
    <row r="93" spans="1:13" s="2" customFormat="1" ht="12.75">
      <c r="A93" s="1"/>
      <c r="M93" s="31"/>
    </row>
    <row r="94" spans="1:13" s="2" customFormat="1" ht="12.75">
      <c r="A94" s="1"/>
      <c r="M94" s="31"/>
    </row>
    <row r="95" spans="1:13" s="9" customFormat="1" ht="13.5">
      <c r="A95" s="1"/>
      <c r="M95" s="97"/>
    </row>
  </sheetData>
  <sheetProtection password="C92A" sheet="1" objects="1" scenarios="1"/>
  <protectedRanges>
    <protectedRange sqref="E5:F24 G6:G13 G22:G23 H5 H7:H21 H24 K5:K24 C30:K32" name="Raspon1"/>
  </protectedRanges>
  <mergeCells count="86">
    <mergeCell ref="H33:I33"/>
    <mergeCell ref="J33:K33"/>
    <mergeCell ref="D33:G33"/>
    <mergeCell ref="M15:T21"/>
    <mergeCell ref="M7:T13"/>
    <mergeCell ref="F32:G32"/>
    <mergeCell ref="H28:I28"/>
    <mergeCell ref="H29:I29"/>
    <mergeCell ref="H32:I32"/>
    <mergeCell ref="H31:I31"/>
    <mergeCell ref="H30:I30"/>
    <mergeCell ref="K7:K13"/>
    <mergeCell ref="C22:D22"/>
    <mergeCell ref="E22:F22"/>
    <mergeCell ref="E23:F23"/>
    <mergeCell ref="D25:H25"/>
    <mergeCell ref="B1:K1"/>
    <mergeCell ref="B34:K34"/>
    <mergeCell ref="B25:C25"/>
    <mergeCell ref="B27:C27"/>
    <mergeCell ref="D27:K27"/>
    <mergeCell ref="C28:E28"/>
    <mergeCell ref="F28:G28"/>
    <mergeCell ref="J28:K28"/>
    <mergeCell ref="B33:C33"/>
    <mergeCell ref="C29:E29"/>
    <mergeCell ref="C30:E30"/>
    <mergeCell ref="C31:E31"/>
    <mergeCell ref="C32:E32"/>
    <mergeCell ref="F29:G29"/>
    <mergeCell ref="F30:G30"/>
    <mergeCell ref="F31:G31"/>
    <mergeCell ref="B7:B13"/>
    <mergeCell ref="B15:B21"/>
    <mergeCell ref="C15:D15"/>
    <mergeCell ref="K15:K21"/>
    <mergeCell ref="C16:D16"/>
    <mergeCell ref="C17:D17"/>
    <mergeCell ref="C18:D18"/>
    <mergeCell ref="C19:D19"/>
    <mergeCell ref="C20:D20"/>
    <mergeCell ref="C21:D21"/>
    <mergeCell ref="G7:G13"/>
    <mergeCell ref="G15:G21"/>
    <mergeCell ref="E14:F14"/>
    <mergeCell ref="C6:D6"/>
    <mergeCell ref="C13:D13"/>
    <mergeCell ref="C14:D14"/>
    <mergeCell ref="C10:D10"/>
    <mergeCell ref="C7:D7"/>
    <mergeCell ref="C8:D8"/>
    <mergeCell ref="C9:D9"/>
    <mergeCell ref="C23:D23"/>
    <mergeCell ref="C24:D24"/>
    <mergeCell ref="C12:D12"/>
    <mergeCell ref="C11:D11"/>
    <mergeCell ref="H7:H13"/>
    <mergeCell ref="H15:H21"/>
    <mergeCell ref="E24:F24"/>
    <mergeCell ref="E15:F21"/>
    <mergeCell ref="E7:F13"/>
    <mergeCell ref="B2:C2"/>
    <mergeCell ref="D2:K2"/>
    <mergeCell ref="E3:F3"/>
    <mergeCell ref="E4:F4"/>
    <mergeCell ref="E5:F5"/>
    <mergeCell ref="C3:D3"/>
    <mergeCell ref="C4:D4"/>
    <mergeCell ref="C5:D5"/>
    <mergeCell ref="I3:J3"/>
    <mergeCell ref="I4:J4"/>
    <mergeCell ref="I5:J5"/>
    <mergeCell ref="E6:F6"/>
    <mergeCell ref="I6:J6"/>
    <mergeCell ref="I7:J13"/>
    <mergeCell ref="I14:J14"/>
    <mergeCell ref="I15:J21"/>
    <mergeCell ref="J29:K29"/>
    <mergeCell ref="J30:K30"/>
    <mergeCell ref="J31:K31"/>
    <mergeCell ref="J32:K32"/>
    <mergeCell ref="I22:J22"/>
    <mergeCell ref="I23:J23"/>
    <mergeCell ref="I24:J24"/>
    <mergeCell ref="I25:J25"/>
    <mergeCell ref="I26:J26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5" r:id="rId1"/>
  <headerFooter>
    <oddFooter>&amp;L&amp;"Arial,Uobičajeno"&amp;8          DOH 2011&amp;C&amp;"Arial,Uobičajeno"&amp;8RRiF-ov obrazac  ©  www.rrif.hr&amp;R&amp;"Arial,Uobičajeno"&amp;8Stranica 5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2.421875" style="4" customWidth="1"/>
    <col min="3" max="3" width="1.8515625" style="4" customWidth="1"/>
    <col min="4" max="4" width="4.140625" style="4" customWidth="1"/>
    <col min="5" max="5" width="29.57421875" style="4" customWidth="1"/>
    <col min="6" max="6" width="19.28125" style="4" customWidth="1"/>
    <col min="7" max="7" width="13.7109375" style="4" customWidth="1"/>
    <col min="8" max="8" width="14.00390625" style="4" customWidth="1"/>
    <col min="9" max="9" width="13.8515625" style="4" customWidth="1"/>
    <col min="10" max="10" width="4.421875" style="4" customWidth="1"/>
    <col min="11" max="11" width="8.8515625" style="66" customWidth="1"/>
    <col min="12" max="16384" width="8.8515625" style="4" customWidth="1"/>
  </cols>
  <sheetData>
    <row r="1" spans="2:11" s="2" customFormat="1" ht="24" customHeight="1">
      <c r="B1" s="549"/>
      <c r="C1" s="549"/>
      <c r="D1" s="549"/>
      <c r="E1" s="549"/>
      <c r="F1" s="549"/>
      <c r="G1" s="549"/>
      <c r="H1" s="549"/>
      <c r="I1" s="549"/>
      <c r="K1" s="31"/>
    </row>
    <row r="2" spans="1:11" ht="30.75" customHeight="1">
      <c r="A2" s="177"/>
      <c r="B2" s="550" t="s">
        <v>286</v>
      </c>
      <c r="C2" s="550"/>
      <c r="D2" s="551" t="s">
        <v>288</v>
      </c>
      <c r="E2" s="551"/>
      <c r="F2" s="551"/>
      <c r="G2" s="551"/>
      <c r="H2" s="78" t="s">
        <v>25</v>
      </c>
      <c r="I2" s="78" t="s">
        <v>287</v>
      </c>
      <c r="J2" s="177"/>
      <c r="K2" s="172"/>
    </row>
    <row r="3" spans="1:11" s="2" customFormat="1" ht="27" customHeight="1">
      <c r="A3" s="177"/>
      <c r="B3" s="550"/>
      <c r="C3" s="550"/>
      <c r="D3" s="551"/>
      <c r="E3" s="551"/>
      <c r="F3" s="551"/>
      <c r="G3" s="551"/>
      <c r="H3" s="30">
        <f>IF('Str. 2'!J38&amp;'Str. 3'!I19&amp;'Str. 4'!G13&amp;'Str. 4'!G39&amp;'Str. 4'!G48&amp;'Str. 5'!I25&amp;'Str. 5'!H33="","",IF('Str. 2'!J38="",0,'Str. 2'!J38)+IF('Str. 3'!I19="",0,'Str. 3'!I19)+IF('Str. 4'!G13="",0,'Str. 4'!G13)+IF('Str. 4'!G39="",0,'Str. 4'!G39)+IF('Str. 4'!G48="",0,'Str. 4'!G48)+IF('Str. 5'!I25="",0,'Str. 5'!I25)+IF('Str. 5'!H33="",0,'Str. 5'!H33))</f>
      </c>
      <c r="I3" s="30">
        <f>IF('Str. 2'!K38&amp;'Str. 3'!K19&amp;'Str. 4'!H13&amp;'Str. 4'!H39&amp;'Str. 4'!H48&amp;'Str. 5'!K25&amp;'Str. 5'!J33="","",IF('Str. 2'!K38="",0,'Str. 2'!K38)+IF('Str. 3'!K19="",0,'Str. 3'!K19)+IF('Str. 4'!H13="",0,'Str. 4'!H13)+IF('Str. 4'!H39="",0,'Str. 4'!H39)+IF('Str. 4'!H48="",0,'Str. 4'!H48)+IF('Str. 5'!K25="",0,'Str. 5'!K25)+IF('Str. 5'!J33="",0,'Str. 5'!J33))</f>
      </c>
      <c r="J3" s="177"/>
      <c r="K3" s="31"/>
    </row>
    <row r="4" spans="1:11" s="2" customFormat="1" ht="6" customHeight="1">
      <c r="A4" s="177"/>
      <c r="B4" s="31"/>
      <c r="C4" s="31"/>
      <c r="D4" s="31"/>
      <c r="E4" s="31"/>
      <c r="F4" s="31"/>
      <c r="G4" s="31"/>
      <c r="H4" s="31"/>
      <c r="I4" s="31"/>
      <c r="J4" s="177"/>
      <c r="K4" s="31"/>
    </row>
    <row r="5" spans="1:11" ht="23.25" customHeight="1">
      <c r="A5" s="177"/>
      <c r="B5" s="473" t="s">
        <v>297</v>
      </c>
      <c r="C5" s="474"/>
      <c r="D5" s="415" t="s">
        <v>289</v>
      </c>
      <c r="E5" s="415"/>
      <c r="F5" s="415"/>
      <c r="G5" s="415"/>
      <c r="H5" s="415"/>
      <c r="I5" s="416"/>
      <c r="J5" s="177"/>
      <c r="K5" s="172"/>
    </row>
    <row r="6" spans="1:11" s="2" customFormat="1" ht="36" customHeight="1">
      <c r="A6" s="177"/>
      <c r="B6" s="79" t="s">
        <v>0</v>
      </c>
      <c r="C6" s="407" t="s">
        <v>290</v>
      </c>
      <c r="D6" s="407"/>
      <c r="E6" s="407"/>
      <c r="F6" s="407"/>
      <c r="G6" s="407"/>
      <c r="H6" s="407"/>
      <c r="I6" s="80" t="s">
        <v>291</v>
      </c>
      <c r="J6" s="177"/>
      <c r="K6" s="31"/>
    </row>
    <row r="7" spans="1:11" s="7" customFormat="1" ht="9.75" customHeight="1">
      <c r="A7" s="177"/>
      <c r="B7" s="26">
        <v>1</v>
      </c>
      <c r="C7" s="334">
        <v>2</v>
      </c>
      <c r="D7" s="334"/>
      <c r="E7" s="334"/>
      <c r="F7" s="334"/>
      <c r="G7" s="334"/>
      <c r="H7" s="334"/>
      <c r="I7" s="27">
        <v>3</v>
      </c>
      <c r="J7" s="177"/>
      <c r="K7" s="171"/>
    </row>
    <row r="8" spans="1:11" s="2" customFormat="1" ht="27" customHeight="1">
      <c r="A8" s="177"/>
      <c r="B8" s="81" t="s">
        <v>1</v>
      </c>
      <c r="C8" s="553" t="s">
        <v>292</v>
      </c>
      <c r="D8" s="553"/>
      <c r="E8" s="553"/>
      <c r="F8" s="553"/>
      <c r="G8" s="553"/>
      <c r="H8" s="553"/>
      <c r="I8" s="82"/>
      <c r="J8" s="177"/>
      <c r="K8" s="31"/>
    </row>
    <row r="9" spans="1:11" s="2" customFormat="1" ht="27" customHeight="1">
      <c r="A9" s="177"/>
      <c r="B9" s="81" t="s">
        <v>2</v>
      </c>
      <c r="C9" s="553" t="s">
        <v>293</v>
      </c>
      <c r="D9" s="553"/>
      <c r="E9" s="553"/>
      <c r="F9" s="553"/>
      <c r="G9" s="553"/>
      <c r="H9" s="553"/>
      <c r="I9" s="82"/>
      <c r="J9" s="177"/>
      <c r="K9" s="31"/>
    </row>
    <row r="10" spans="1:11" s="2" customFormat="1" ht="27" customHeight="1">
      <c r="A10" s="177"/>
      <c r="B10" s="81" t="s">
        <v>3</v>
      </c>
      <c r="C10" s="553" t="s">
        <v>294</v>
      </c>
      <c r="D10" s="553"/>
      <c r="E10" s="553"/>
      <c r="F10" s="553"/>
      <c r="G10" s="553"/>
      <c r="H10" s="553"/>
      <c r="I10" s="82"/>
      <c r="J10" s="177"/>
      <c r="K10" s="31"/>
    </row>
    <row r="11" spans="1:11" s="2" customFormat="1" ht="27" customHeight="1">
      <c r="A11" s="177"/>
      <c r="B11" s="81" t="s">
        <v>4</v>
      </c>
      <c r="C11" s="553" t="s">
        <v>295</v>
      </c>
      <c r="D11" s="553"/>
      <c r="E11" s="553"/>
      <c r="F11" s="553"/>
      <c r="G11" s="553"/>
      <c r="H11" s="553"/>
      <c r="I11" s="82"/>
      <c r="J11" s="177"/>
      <c r="K11" s="31"/>
    </row>
    <row r="12" spans="1:11" s="2" customFormat="1" ht="27" customHeight="1">
      <c r="A12" s="177"/>
      <c r="B12" s="81" t="s">
        <v>5</v>
      </c>
      <c r="C12" s="553" t="s">
        <v>304</v>
      </c>
      <c r="D12" s="553"/>
      <c r="E12" s="553"/>
      <c r="F12" s="553"/>
      <c r="G12" s="553"/>
      <c r="H12" s="553"/>
      <c r="I12" s="82"/>
      <c r="J12" s="177"/>
      <c r="K12" s="31"/>
    </row>
    <row r="13" spans="1:11" s="2" customFormat="1" ht="27" customHeight="1">
      <c r="A13" s="177"/>
      <c r="B13" s="83" t="s">
        <v>6</v>
      </c>
      <c r="C13" s="552" t="s">
        <v>296</v>
      </c>
      <c r="D13" s="552"/>
      <c r="E13" s="552"/>
      <c r="F13" s="552"/>
      <c r="G13" s="552"/>
      <c r="H13" s="552"/>
      <c r="I13" s="84"/>
      <c r="J13" s="177"/>
      <c r="K13" s="31"/>
    </row>
    <row r="14" spans="1:11" s="2" customFormat="1" ht="6" customHeight="1">
      <c r="A14" s="177"/>
      <c r="B14" s="31"/>
      <c r="C14" s="31"/>
      <c r="D14" s="31"/>
      <c r="E14" s="31"/>
      <c r="F14" s="31"/>
      <c r="G14" s="31"/>
      <c r="H14" s="31"/>
      <c r="I14" s="31"/>
      <c r="J14" s="177"/>
      <c r="K14" s="31"/>
    </row>
    <row r="15" spans="1:11" ht="23.25" customHeight="1">
      <c r="A15" s="177"/>
      <c r="B15" s="473" t="s">
        <v>298</v>
      </c>
      <c r="C15" s="474"/>
      <c r="D15" s="415" t="s">
        <v>299</v>
      </c>
      <c r="E15" s="415"/>
      <c r="F15" s="415"/>
      <c r="G15" s="415"/>
      <c r="H15" s="415"/>
      <c r="I15" s="416"/>
      <c r="J15" s="177"/>
      <c r="K15" s="172"/>
    </row>
    <row r="16" spans="1:11" s="2" customFormat="1" ht="21" customHeight="1">
      <c r="A16" s="177"/>
      <c r="B16" s="539"/>
      <c r="C16" s="540"/>
      <c r="D16" s="540"/>
      <c r="E16" s="540"/>
      <c r="F16" s="540"/>
      <c r="G16" s="540"/>
      <c r="H16" s="540"/>
      <c r="I16" s="541"/>
      <c r="J16" s="177"/>
      <c r="K16" s="31"/>
    </row>
    <row r="17" spans="1:11" s="2" customFormat="1" ht="21" customHeight="1">
      <c r="A17" s="177"/>
      <c r="B17" s="542"/>
      <c r="C17" s="543"/>
      <c r="D17" s="543"/>
      <c r="E17" s="543"/>
      <c r="F17" s="543"/>
      <c r="G17" s="543"/>
      <c r="H17" s="543"/>
      <c r="I17" s="544"/>
      <c r="J17" s="177"/>
      <c r="K17" s="31"/>
    </row>
    <row r="18" spans="1:11" s="2" customFormat="1" ht="21" customHeight="1">
      <c r="A18" s="177"/>
      <c r="B18" s="542"/>
      <c r="C18" s="543"/>
      <c r="D18" s="543"/>
      <c r="E18" s="543"/>
      <c r="F18" s="543"/>
      <c r="G18" s="543"/>
      <c r="H18" s="543"/>
      <c r="I18" s="544"/>
      <c r="J18" s="177"/>
      <c r="K18" s="31"/>
    </row>
    <row r="19" spans="1:11" s="2" customFormat="1" ht="21" customHeight="1">
      <c r="A19" s="177"/>
      <c r="B19" s="542"/>
      <c r="C19" s="543"/>
      <c r="D19" s="543"/>
      <c r="E19" s="543"/>
      <c r="F19" s="543"/>
      <c r="G19" s="543"/>
      <c r="H19" s="543"/>
      <c r="I19" s="544"/>
      <c r="J19" s="177"/>
      <c r="K19" s="31"/>
    </row>
    <row r="20" spans="1:11" s="2" customFormat="1" ht="21" customHeight="1">
      <c r="A20" s="177"/>
      <c r="B20" s="542"/>
      <c r="C20" s="543"/>
      <c r="D20" s="543"/>
      <c r="E20" s="543"/>
      <c r="F20" s="543"/>
      <c r="G20" s="543"/>
      <c r="H20" s="543"/>
      <c r="I20" s="544"/>
      <c r="J20" s="177"/>
      <c r="K20" s="31"/>
    </row>
    <row r="21" spans="1:11" s="2" customFormat="1" ht="21" customHeight="1">
      <c r="A21" s="177"/>
      <c r="B21" s="542"/>
      <c r="C21" s="543"/>
      <c r="D21" s="543"/>
      <c r="E21" s="543"/>
      <c r="F21" s="543"/>
      <c r="G21" s="543"/>
      <c r="H21" s="543"/>
      <c r="I21" s="544"/>
      <c r="J21" s="177"/>
      <c r="K21" s="31"/>
    </row>
    <row r="22" spans="1:11" s="2" customFormat="1" ht="21" customHeight="1">
      <c r="A22" s="177"/>
      <c r="B22" s="542"/>
      <c r="C22" s="543"/>
      <c r="D22" s="543"/>
      <c r="E22" s="543"/>
      <c r="F22" s="543"/>
      <c r="G22" s="543"/>
      <c r="H22" s="543"/>
      <c r="I22" s="544"/>
      <c r="J22" s="177"/>
      <c r="K22" s="31"/>
    </row>
    <row r="23" spans="1:11" s="2" customFormat="1" ht="21" customHeight="1">
      <c r="A23" s="177"/>
      <c r="B23" s="542"/>
      <c r="C23" s="543"/>
      <c r="D23" s="543"/>
      <c r="E23" s="543"/>
      <c r="F23" s="543"/>
      <c r="G23" s="543"/>
      <c r="H23" s="543"/>
      <c r="I23" s="544"/>
      <c r="J23" s="177"/>
      <c r="K23" s="31"/>
    </row>
    <row r="24" spans="1:11" s="2" customFormat="1" ht="21" customHeight="1">
      <c r="A24" s="177"/>
      <c r="B24" s="542"/>
      <c r="C24" s="543"/>
      <c r="D24" s="543"/>
      <c r="E24" s="543"/>
      <c r="F24" s="543"/>
      <c r="G24" s="543"/>
      <c r="H24" s="543"/>
      <c r="I24" s="544"/>
      <c r="J24" s="177"/>
      <c r="K24" s="31"/>
    </row>
    <row r="25" spans="1:11" s="2" customFormat="1" ht="21" customHeight="1">
      <c r="A25" s="177"/>
      <c r="B25" s="542"/>
      <c r="C25" s="543"/>
      <c r="D25" s="543"/>
      <c r="E25" s="543"/>
      <c r="F25" s="543"/>
      <c r="G25" s="543"/>
      <c r="H25" s="543"/>
      <c r="I25" s="544"/>
      <c r="J25" s="177"/>
      <c r="K25" s="31"/>
    </row>
    <row r="26" spans="1:11" s="2" customFormat="1" ht="21" customHeight="1">
      <c r="A26" s="177"/>
      <c r="B26" s="545"/>
      <c r="C26" s="546"/>
      <c r="D26" s="546"/>
      <c r="E26" s="546"/>
      <c r="F26" s="546"/>
      <c r="G26" s="546"/>
      <c r="H26" s="546"/>
      <c r="I26" s="547"/>
      <c r="J26" s="177"/>
      <c r="K26" s="31"/>
    </row>
    <row r="27" spans="1:11" s="2" customFormat="1" ht="6" customHeight="1">
      <c r="A27" s="177"/>
      <c r="B27" s="31"/>
      <c r="C27" s="31"/>
      <c r="D27" s="31"/>
      <c r="E27" s="31"/>
      <c r="F27" s="31"/>
      <c r="G27" s="31"/>
      <c r="H27" s="31"/>
      <c r="I27" s="31"/>
      <c r="J27" s="177"/>
      <c r="K27" s="31"/>
    </row>
    <row r="28" spans="1:11" ht="23.25" customHeight="1">
      <c r="A28" s="177"/>
      <c r="B28" s="473" t="s">
        <v>302</v>
      </c>
      <c r="C28" s="474"/>
      <c r="D28" s="415" t="s">
        <v>303</v>
      </c>
      <c r="E28" s="415"/>
      <c r="F28" s="415"/>
      <c r="G28" s="415"/>
      <c r="H28" s="415"/>
      <c r="I28" s="416"/>
      <c r="J28" s="177"/>
      <c r="K28" s="172"/>
    </row>
    <row r="29" spans="1:11" s="2" customFormat="1" ht="21" customHeight="1">
      <c r="A29" s="177"/>
      <c r="B29" s="539"/>
      <c r="C29" s="540"/>
      <c r="D29" s="540"/>
      <c r="E29" s="540"/>
      <c r="F29" s="540"/>
      <c r="G29" s="540"/>
      <c r="H29" s="540"/>
      <c r="I29" s="541"/>
      <c r="J29" s="177"/>
      <c r="K29" s="31"/>
    </row>
    <row r="30" spans="1:11" s="2" customFormat="1" ht="21" customHeight="1">
      <c r="A30" s="177"/>
      <c r="B30" s="542"/>
      <c r="C30" s="543"/>
      <c r="D30" s="543"/>
      <c r="E30" s="543"/>
      <c r="F30" s="543"/>
      <c r="G30" s="543"/>
      <c r="H30" s="543"/>
      <c r="I30" s="544"/>
      <c r="J30" s="177"/>
      <c r="K30" s="31"/>
    </row>
    <row r="31" spans="1:11" s="2" customFormat="1" ht="21" customHeight="1">
      <c r="A31" s="177"/>
      <c r="B31" s="542"/>
      <c r="C31" s="543"/>
      <c r="D31" s="543"/>
      <c r="E31" s="543"/>
      <c r="F31" s="543"/>
      <c r="G31" s="543"/>
      <c r="H31" s="543"/>
      <c r="I31" s="544"/>
      <c r="J31" s="177"/>
      <c r="K31" s="31"/>
    </row>
    <row r="32" spans="1:11" s="2" customFormat="1" ht="21" customHeight="1">
      <c r="A32" s="177"/>
      <c r="B32" s="542"/>
      <c r="C32" s="543"/>
      <c r="D32" s="543"/>
      <c r="E32" s="543"/>
      <c r="F32" s="543"/>
      <c r="G32" s="543"/>
      <c r="H32" s="543"/>
      <c r="I32" s="544"/>
      <c r="J32" s="177"/>
      <c r="K32" s="31"/>
    </row>
    <row r="33" spans="1:11" s="2" customFormat="1" ht="21" customHeight="1">
      <c r="A33" s="177"/>
      <c r="B33" s="542"/>
      <c r="C33" s="543"/>
      <c r="D33" s="543"/>
      <c r="E33" s="543"/>
      <c r="F33" s="543"/>
      <c r="G33" s="543"/>
      <c r="H33" s="543"/>
      <c r="I33" s="544"/>
      <c r="J33" s="177"/>
      <c r="K33" s="31"/>
    </row>
    <row r="34" spans="1:11" s="2" customFormat="1" ht="21" customHeight="1">
      <c r="A34" s="177"/>
      <c r="B34" s="545"/>
      <c r="C34" s="546"/>
      <c r="D34" s="546"/>
      <c r="E34" s="546"/>
      <c r="F34" s="546"/>
      <c r="G34" s="546"/>
      <c r="H34" s="546"/>
      <c r="I34" s="547"/>
      <c r="J34" s="177"/>
      <c r="K34" s="31"/>
    </row>
    <row r="35" spans="1:11" s="2" customFormat="1" ht="6" customHeight="1">
      <c r="A35" s="177"/>
      <c r="B35" s="31"/>
      <c r="C35" s="31"/>
      <c r="D35" s="31"/>
      <c r="E35" s="31"/>
      <c r="F35" s="31"/>
      <c r="G35" s="31"/>
      <c r="H35" s="31"/>
      <c r="I35" s="31"/>
      <c r="J35" s="177"/>
      <c r="K35" s="31"/>
    </row>
    <row r="36" spans="1:11" s="2" customFormat="1" ht="11.25" customHeight="1">
      <c r="A36" s="177"/>
      <c r="B36" s="537" t="s">
        <v>655</v>
      </c>
      <c r="C36" s="537"/>
      <c r="D36" s="537"/>
      <c r="E36" s="537"/>
      <c r="F36" s="537"/>
      <c r="G36" s="537"/>
      <c r="H36" s="537"/>
      <c r="I36" s="537"/>
      <c r="J36" s="177"/>
      <c r="K36" s="31"/>
    </row>
    <row r="37" spans="1:11" s="2" customFormat="1" ht="11.25" customHeight="1">
      <c r="A37" s="177"/>
      <c r="B37" s="31"/>
      <c r="C37" s="31"/>
      <c r="D37" s="31"/>
      <c r="E37" s="31"/>
      <c r="F37" s="31"/>
      <c r="G37" s="31"/>
      <c r="H37" s="31"/>
      <c r="I37" s="31"/>
      <c r="J37" s="177"/>
      <c r="K37" s="31"/>
    </row>
    <row r="38" spans="1:11" s="2" customFormat="1" ht="11.25" customHeight="1">
      <c r="A38" s="177"/>
      <c r="B38" s="31"/>
      <c r="C38" s="31"/>
      <c r="D38" s="31"/>
      <c r="E38" s="31"/>
      <c r="F38" s="31"/>
      <c r="G38" s="31"/>
      <c r="H38" s="31"/>
      <c r="I38" s="31"/>
      <c r="J38" s="177"/>
      <c r="K38" s="31"/>
    </row>
    <row r="39" spans="1:11" s="2" customFormat="1" ht="11.25" customHeight="1">
      <c r="A39" s="177"/>
      <c r="B39" s="31" t="s">
        <v>300</v>
      </c>
      <c r="C39" s="31"/>
      <c r="D39" s="31"/>
      <c r="E39" s="85"/>
      <c r="F39" s="31"/>
      <c r="G39" s="85"/>
      <c r="H39" s="85"/>
      <c r="I39" s="85"/>
      <c r="J39" s="177"/>
      <c r="K39" s="31"/>
    </row>
    <row r="40" spans="1:11" s="2" customFormat="1" ht="11.25" customHeight="1">
      <c r="A40" s="177"/>
      <c r="B40" s="31"/>
      <c r="C40" s="31"/>
      <c r="D40" s="31"/>
      <c r="E40" s="31"/>
      <c r="F40" s="31"/>
      <c r="G40" s="538" t="s">
        <v>301</v>
      </c>
      <c r="H40" s="538"/>
      <c r="I40" s="538"/>
      <c r="J40" s="177"/>
      <c r="K40" s="31"/>
    </row>
    <row r="41" spans="2:11" s="2" customFormat="1" ht="24" customHeight="1">
      <c r="B41" s="548"/>
      <c r="C41" s="548"/>
      <c r="D41" s="548"/>
      <c r="E41" s="548"/>
      <c r="F41" s="548"/>
      <c r="G41" s="548"/>
      <c r="H41" s="548"/>
      <c r="I41" s="548"/>
      <c r="K41" s="31"/>
    </row>
    <row r="42" s="2" customFormat="1" ht="11.25">
      <c r="K42" s="31"/>
    </row>
    <row r="43" s="2" customFormat="1" ht="11.25">
      <c r="K43" s="31"/>
    </row>
    <row r="44" s="2" customFormat="1" ht="11.25">
      <c r="K44" s="31"/>
    </row>
    <row r="45" s="2" customFormat="1" ht="11.25">
      <c r="K45" s="31"/>
    </row>
    <row r="46" s="2" customFormat="1" ht="11.25">
      <c r="K46" s="31"/>
    </row>
    <row r="47" s="2" customFormat="1" ht="11.25">
      <c r="K47" s="31"/>
    </row>
    <row r="48" s="2" customFormat="1" ht="11.25">
      <c r="K48" s="31"/>
    </row>
    <row r="49" s="2" customFormat="1" ht="11.25">
      <c r="K49" s="31"/>
    </row>
    <row r="50" s="2" customFormat="1" ht="11.25">
      <c r="K50" s="31"/>
    </row>
    <row r="51" s="2" customFormat="1" ht="11.25">
      <c r="K51" s="31"/>
    </row>
    <row r="52" s="2" customFormat="1" ht="11.25">
      <c r="K52" s="31"/>
    </row>
    <row r="53" s="2" customFormat="1" ht="11.25">
      <c r="K53" s="31"/>
    </row>
    <row r="54" s="2" customFormat="1" ht="11.25">
      <c r="K54" s="31"/>
    </row>
    <row r="55" s="2" customFormat="1" ht="11.25">
      <c r="K55" s="31"/>
    </row>
    <row r="56" s="2" customFormat="1" ht="11.25">
      <c r="K56" s="31"/>
    </row>
    <row r="57" s="2" customFormat="1" ht="11.25">
      <c r="K57" s="31"/>
    </row>
    <row r="58" s="2" customFormat="1" ht="11.25">
      <c r="K58" s="31"/>
    </row>
    <row r="59" s="2" customFormat="1" ht="11.25">
      <c r="K59" s="31"/>
    </row>
    <row r="60" s="2" customFormat="1" ht="11.25">
      <c r="K60" s="31"/>
    </row>
    <row r="61" s="2" customFormat="1" ht="11.25">
      <c r="K61" s="31"/>
    </row>
    <row r="62" s="2" customFormat="1" ht="11.25">
      <c r="K62" s="31"/>
    </row>
    <row r="63" s="2" customFormat="1" ht="11.25">
      <c r="K63" s="31"/>
    </row>
    <row r="64" s="2" customFormat="1" ht="11.25">
      <c r="K64" s="31"/>
    </row>
    <row r="65" s="2" customFormat="1" ht="11.25">
      <c r="K65" s="31"/>
    </row>
    <row r="66" s="2" customFormat="1" ht="11.25">
      <c r="K66" s="31"/>
    </row>
    <row r="67" s="2" customFormat="1" ht="11.25">
      <c r="K67" s="31"/>
    </row>
    <row r="68" s="2" customFormat="1" ht="11.25">
      <c r="K68" s="31"/>
    </row>
    <row r="69" s="2" customFormat="1" ht="11.25">
      <c r="K69" s="31"/>
    </row>
    <row r="70" s="2" customFormat="1" ht="11.25">
      <c r="K70" s="31"/>
    </row>
    <row r="71" s="2" customFormat="1" ht="11.25">
      <c r="K71" s="31"/>
    </row>
    <row r="72" s="2" customFormat="1" ht="11.25">
      <c r="K72" s="31"/>
    </row>
    <row r="73" s="2" customFormat="1" ht="11.25">
      <c r="K73" s="31"/>
    </row>
    <row r="74" s="2" customFormat="1" ht="11.25">
      <c r="K74" s="31"/>
    </row>
    <row r="75" s="2" customFormat="1" ht="11.25">
      <c r="K75" s="31"/>
    </row>
    <row r="76" s="2" customFormat="1" ht="11.25">
      <c r="K76" s="31"/>
    </row>
    <row r="77" s="2" customFormat="1" ht="11.25">
      <c r="K77" s="31"/>
    </row>
    <row r="78" s="2" customFormat="1" ht="11.25">
      <c r="K78" s="31"/>
    </row>
    <row r="79" s="2" customFormat="1" ht="11.25">
      <c r="K79" s="31"/>
    </row>
    <row r="80" s="2" customFormat="1" ht="11.25">
      <c r="K80" s="31"/>
    </row>
    <row r="81" s="2" customFormat="1" ht="11.25">
      <c r="K81" s="31"/>
    </row>
    <row r="82" s="2" customFormat="1" ht="11.25">
      <c r="K82" s="31"/>
    </row>
    <row r="83" s="2" customFormat="1" ht="11.25">
      <c r="K83" s="31"/>
    </row>
    <row r="84" s="9" customFormat="1" ht="13.5">
      <c r="K84" s="97"/>
    </row>
  </sheetData>
  <sheetProtection password="C92A" sheet="1" objects="1" scenarios="1"/>
  <protectedRanges>
    <protectedRange sqref="B29:I34 I8:I13 B16:I26" name="Raspon6"/>
  </protectedRanges>
  <mergeCells count="37">
    <mergeCell ref="B41:I41"/>
    <mergeCell ref="B1:I1"/>
    <mergeCell ref="B2:C3"/>
    <mergeCell ref="D2:G3"/>
    <mergeCell ref="B5:C5"/>
    <mergeCell ref="D5:I5"/>
    <mergeCell ref="C6:H6"/>
    <mergeCell ref="C7:H7"/>
    <mergeCell ref="C13:H13"/>
    <mergeCell ref="C12:H12"/>
    <mergeCell ref="C11:H11"/>
    <mergeCell ref="C10:H10"/>
    <mergeCell ref="C8:H8"/>
    <mergeCell ref="C9:H9"/>
    <mergeCell ref="D28:I28"/>
    <mergeCell ref="B24:I24"/>
    <mergeCell ref="B25:I25"/>
    <mergeCell ref="B26:I26"/>
    <mergeCell ref="B15:C15"/>
    <mergeCell ref="D15:I15"/>
    <mergeCell ref="B23:I23"/>
    <mergeCell ref="B36:I36"/>
    <mergeCell ref="G40:I40"/>
    <mergeCell ref="B29:I29"/>
    <mergeCell ref="B16:I16"/>
    <mergeCell ref="B17:I17"/>
    <mergeCell ref="B18:I18"/>
    <mergeCell ref="B19:I19"/>
    <mergeCell ref="B20:I20"/>
    <mergeCell ref="B21:I21"/>
    <mergeCell ref="B22:I22"/>
    <mergeCell ref="B30:I30"/>
    <mergeCell ref="B31:I31"/>
    <mergeCell ref="B32:I32"/>
    <mergeCell ref="B33:I33"/>
    <mergeCell ref="B34:I34"/>
    <mergeCell ref="B28:C28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2011&amp;C&amp;"Arial,Uobičajeno"&amp;8RRiF-ov obrazac  ©  www.rrif.hr&amp;R&amp;"Arial,Uobičajeno"&amp;8Stranica 6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9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57421875" style="4" customWidth="1"/>
    <col min="9" max="10" width="9.421875" style="4" customWidth="1"/>
    <col min="11" max="11" width="9.574218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6" customWidth="1"/>
    <col min="16" max="16384" width="8.8515625" style="4" customWidth="1"/>
  </cols>
  <sheetData>
    <row r="1" spans="2:15" s="163" customFormat="1" ht="24" customHeight="1"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O1" s="164"/>
    </row>
    <row r="2" spans="1:15" s="163" customFormat="1" ht="15">
      <c r="A2" s="178"/>
      <c r="B2" s="164"/>
      <c r="C2" s="164"/>
      <c r="D2" s="164"/>
      <c r="E2" s="164"/>
      <c r="F2" s="164"/>
      <c r="G2" s="164"/>
      <c r="H2" s="164"/>
      <c r="I2" s="164"/>
      <c r="J2" s="164"/>
      <c r="K2" s="160"/>
      <c r="L2" s="164"/>
      <c r="M2" s="67" t="s">
        <v>201</v>
      </c>
      <c r="N2" s="178"/>
      <c r="O2" s="164"/>
    </row>
    <row r="3" spans="1:15" s="1" customFormat="1" ht="12.75" customHeight="1">
      <c r="A3" s="17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01" t="s">
        <v>200</v>
      </c>
      <c r="N3" s="178"/>
      <c r="O3" s="32"/>
    </row>
    <row r="4" spans="1:15" ht="23.25" customHeight="1">
      <c r="A4" s="178"/>
      <c r="B4" s="473" t="s">
        <v>202</v>
      </c>
      <c r="C4" s="474"/>
      <c r="D4" s="415" t="str">
        <f>"UTVRĐIVANJE POREZA I PRIREZA ZA "&amp;ZaGodinu&amp;". GODINU"</f>
        <v>UTVRĐIVANJE POREZA I PRIREZA ZA 2011. GODINU</v>
      </c>
      <c r="E4" s="415"/>
      <c r="F4" s="415"/>
      <c r="G4" s="415"/>
      <c r="H4" s="415"/>
      <c r="I4" s="415"/>
      <c r="J4" s="415"/>
      <c r="K4" s="415"/>
      <c r="L4" s="415"/>
      <c r="M4" s="416"/>
      <c r="N4" s="178"/>
      <c r="O4" s="172"/>
    </row>
    <row r="5" spans="1:15" s="5" customFormat="1" ht="21" customHeight="1">
      <c r="A5" s="178"/>
      <c r="B5" s="458" t="s">
        <v>203</v>
      </c>
      <c r="C5" s="459"/>
      <c r="D5" s="554" t="s">
        <v>204</v>
      </c>
      <c r="E5" s="342"/>
      <c r="F5" s="342"/>
      <c r="G5" s="342"/>
      <c r="H5" s="342"/>
      <c r="I5" s="342"/>
      <c r="J5" s="342"/>
      <c r="K5" s="342"/>
      <c r="L5" s="342"/>
      <c r="M5" s="343"/>
      <c r="N5" s="178"/>
      <c r="O5" s="173"/>
    </row>
    <row r="6" spans="1:15" s="3" customFormat="1" ht="22.5" customHeight="1">
      <c r="A6" s="178"/>
      <c r="B6" s="585" t="s">
        <v>205</v>
      </c>
      <c r="C6" s="222" t="s">
        <v>206</v>
      </c>
      <c r="D6" s="222"/>
      <c r="E6" s="222"/>
      <c r="F6" s="222"/>
      <c r="G6" s="222"/>
      <c r="H6" s="222" t="s">
        <v>207</v>
      </c>
      <c r="I6" s="222" t="s">
        <v>208</v>
      </c>
      <c r="J6" s="222"/>
      <c r="K6" s="222"/>
      <c r="L6" s="222" t="s">
        <v>665</v>
      </c>
      <c r="M6" s="467" t="s">
        <v>212</v>
      </c>
      <c r="N6" s="178"/>
      <c r="O6" s="60"/>
    </row>
    <row r="7" spans="1:15" s="3" customFormat="1" ht="22.5" customHeight="1">
      <c r="A7" s="178"/>
      <c r="B7" s="586"/>
      <c r="C7" s="465" t="s">
        <v>213</v>
      </c>
      <c r="D7" s="465"/>
      <c r="E7" s="465" t="s">
        <v>214</v>
      </c>
      <c r="F7" s="465"/>
      <c r="G7" s="465"/>
      <c r="H7" s="465"/>
      <c r="I7" s="465"/>
      <c r="J7" s="465"/>
      <c r="K7" s="465"/>
      <c r="L7" s="465"/>
      <c r="M7" s="482"/>
      <c r="N7" s="178"/>
      <c r="O7" s="60"/>
    </row>
    <row r="8" spans="1:15" s="3" customFormat="1" ht="22.5" customHeight="1">
      <c r="A8" s="178"/>
      <c r="B8" s="586"/>
      <c r="C8" s="465"/>
      <c r="D8" s="465"/>
      <c r="E8" s="68" t="s">
        <v>215</v>
      </c>
      <c r="F8" s="68" t="s">
        <v>216</v>
      </c>
      <c r="G8" s="68" t="s">
        <v>217</v>
      </c>
      <c r="H8" s="465"/>
      <c r="I8" s="68" t="s">
        <v>209</v>
      </c>
      <c r="J8" s="68" t="s">
        <v>210</v>
      </c>
      <c r="K8" s="68" t="s">
        <v>211</v>
      </c>
      <c r="L8" s="465"/>
      <c r="M8" s="482"/>
      <c r="N8" s="178"/>
      <c r="O8" s="60"/>
    </row>
    <row r="9" spans="1:15" s="7" customFormat="1" ht="25.5" customHeight="1">
      <c r="A9" s="178"/>
      <c r="B9" s="26">
        <v>1</v>
      </c>
      <c r="C9" s="334">
        <v>2</v>
      </c>
      <c r="D9" s="334"/>
      <c r="E9" s="69">
        <v>3</v>
      </c>
      <c r="F9" s="69">
        <v>4</v>
      </c>
      <c r="G9" s="69">
        <v>5</v>
      </c>
      <c r="H9" s="68" t="s">
        <v>218</v>
      </c>
      <c r="I9" s="68" t="s">
        <v>219</v>
      </c>
      <c r="J9" s="68" t="s">
        <v>220</v>
      </c>
      <c r="K9" s="68" t="s">
        <v>221</v>
      </c>
      <c r="L9" s="69">
        <v>10</v>
      </c>
      <c r="M9" s="70" t="s">
        <v>222</v>
      </c>
      <c r="N9" s="178"/>
      <c r="O9" s="171"/>
    </row>
    <row r="10" spans="1:15" s="2" customFormat="1" ht="24.75" customHeight="1">
      <c r="A10" s="178"/>
      <c r="B10" s="28" t="s">
        <v>223</v>
      </c>
      <c r="C10" s="445"/>
      <c r="D10" s="495"/>
      <c r="E10" s="71"/>
      <c r="F10" s="71"/>
      <c r="G10" s="71"/>
      <c r="H10" s="72">
        <f>IF(C10="","",C10*1800)</f>
      </c>
      <c r="I10" s="72">
        <f>IF(E10="","",E10*3840)</f>
      </c>
      <c r="J10" s="72">
        <f>IF(F10="","",F10*3200)</f>
      </c>
      <c r="K10" s="72">
        <f>IF(G10="","",G10*2400)</f>
      </c>
      <c r="L10" s="71"/>
      <c r="M10" s="73">
        <f>IF(H10&amp;I10&amp;J10&amp;K10&amp;L10="","",IF(H10="",0,H10)+IF(I10="",0,I10)+IF(J10="",0,J10)+IF(K10="",0,K10)+IF(L10="",0,L10))</f>
      </c>
      <c r="N10" s="178"/>
      <c r="O10" s="31"/>
    </row>
    <row r="11" spans="1:15" s="2" customFormat="1" ht="24.75" customHeight="1">
      <c r="A11" s="178"/>
      <c r="B11" s="28" t="s">
        <v>224</v>
      </c>
      <c r="C11" s="445"/>
      <c r="D11" s="495"/>
      <c r="E11" s="71"/>
      <c r="F11" s="71"/>
      <c r="G11" s="71"/>
      <c r="H11" s="72">
        <f aca="true" t="shared" si="0" ref="H11:H21">IF(C11="","",C11*1800)</f>
      </c>
      <c r="I11" s="72">
        <f aca="true" t="shared" si="1" ref="I11:I21">IF(E11="","",E11*3840)</f>
      </c>
      <c r="J11" s="72">
        <f aca="true" t="shared" si="2" ref="J11:J21">IF(F11="","",F11*3200)</f>
      </c>
      <c r="K11" s="72">
        <f aca="true" t="shared" si="3" ref="K11:K21">IF(G11="","",G11*2400)</f>
      </c>
      <c r="L11" s="71"/>
      <c r="M11" s="73">
        <f aca="true" t="shared" si="4" ref="M11:M21">IF(H11&amp;I11&amp;J11&amp;K11&amp;L11="","",IF(H11="",0,H11)+IF(I11="",0,I11)+IF(J11="",0,J11)+IF(K11="",0,K11)+IF(L11="",0,L11))</f>
      </c>
      <c r="N11" s="178"/>
      <c r="O11" s="31"/>
    </row>
    <row r="12" spans="1:15" s="2" customFormat="1" ht="24.75" customHeight="1">
      <c r="A12" s="178"/>
      <c r="B12" s="28" t="s">
        <v>225</v>
      </c>
      <c r="C12" s="445"/>
      <c r="D12" s="495"/>
      <c r="E12" s="71"/>
      <c r="F12" s="71"/>
      <c r="G12" s="71"/>
      <c r="H12" s="72">
        <f t="shared" si="0"/>
      </c>
      <c r="I12" s="72">
        <f t="shared" si="1"/>
      </c>
      <c r="J12" s="72">
        <f t="shared" si="2"/>
      </c>
      <c r="K12" s="72">
        <f t="shared" si="3"/>
      </c>
      <c r="L12" s="71"/>
      <c r="M12" s="73">
        <f t="shared" si="4"/>
      </c>
      <c r="N12" s="178"/>
      <c r="O12" s="31"/>
    </row>
    <row r="13" spans="1:15" s="2" customFormat="1" ht="24.75" customHeight="1">
      <c r="A13" s="178"/>
      <c r="B13" s="28" t="s">
        <v>226</v>
      </c>
      <c r="C13" s="445"/>
      <c r="D13" s="495"/>
      <c r="E13" s="71"/>
      <c r="F13" s="71"/>
      <c r="G13" s="71"/>
      <c r="H13" s="72">
        <f t="shared" si="0"/>
      </c>
      <c r="I13" s="72">
        <f t="shared" si="1"/>
      </c>
      <c r="J13" s="72">
        <f t="shared" si="2"/>
      </c>
      <c r="K13" s="72">
        <f t="shared" si="3"/>
      </c>
      <c r="L13" s="71"/>
      <c r="M13" s="73">
        <f t="shared" si="4"/>
      </c>
      <c r="N13" s="178"/>
      <c r="O13" s="31"/>
    </row>
    <row r="14" spans="1:15" s="2" customFormat="1" ht="24.75" customHeight="1">
      <c r="A14" s="178"/>
      <c r="B14" s="28" t="s">
        <v>227</v>
      </c>
      <c r="C14" s="445"/>
      <c r="D14" s="495"/>
      <c r="E14" s="71"/>
      <c r="F14" s="71"/>
      <c r="G14" s="71"/>
      <c r="H14" s="72">
        <f t="shared" si="0"/>
      </c>
      <c r="I14" s="72">
        <f t="shared" si="1"/>
      </c>
      <c r="J14" s="72">
        <f t="shared" si="2"/>
      </c>
      <c r="K14" s="72">
        <f t="shared" si="3"/>
      </c>
      <c r="L14" s="71"/>
      <c r="M14" s="73">
        <f t="shared" si="4"/>
      </c>
      <c r="N14" s="178"/>
      <c r="O14" s="31"/>
    </row>
    <row r="15" spans="1:15" s="2" customFormat="1" ht="24.75" customHeight="1">
      <c r="A15" s="178"/>
      <c r="B15" s="28" t="s">
        <v>228</v>
      </c>
      <c r="C15" s="445"/>
      <c r="D15" s="495"/>
      <c r="E15" s="71"/>
      <c r="F15" s="71"/>
      <c r="G15" s="71"/>
      <c r="H15" s="72">
        <f t="shared" si="0"/>
      </c>
      <c r="I15" s="72">
        <f t="shared" si="1"/>
      </c>
      <c r="J15" s="72">
        <f t="shared" si="2"/>
      </c>
      <c r="K15" s="72">
        <f t="shared" si="3"/>
      </c>
      <c r="L15" s="71"/>
      <c r="M15" s="73">
        <f t="shared" si="4"/>
      </c>
      <c r="N15" s="178"/>
      <c r="O15" s="31"/>
    </row>
    <row r="16" spans="1:15" s="2" customFormat="1" ht="24.75" customHeight="1">
      <c r="A16" s="178"/>
      <c r="B16" s="28" t="s">
        <v>229</v>
      </c>
      <c r="C16" s="445"/>
      <c r="D16" s="495"/>
      <c r="E16" s="71"/>
      <c r="F16" s="71"/>
      <c r="G16" s="71"/>
      <c r="H16" s="72">
        <f t="shared" si="0"/>
      </c>
      <c r="I16" s="72">
        <f t="shared" si="1"/>
      </c>
      <c r="J16" s="72">
        <f t="shared" si="2"/>
      </c>
      <c r="K16" s="72">
        <f t="shared" si="3"/>
      </c>
      <c r="L16" s="71"/>
      <c r="M16" s="73">
        <f t="shared" si="4"/>
      </c>
      <c r="N16" s="178"/>
      <c r="O16" s="31"/>
    </row>
    <row r="17" spans="1:15" s="2" customFormat="1" ht="24.75" customHeight="1">
      <c r="A17" s="178"/>
      <c r="B17" s="28" t="s">
        <v>230</v>
      </c>
      <c r="C17" s="445"/>
      <c r="D17" s="495"/>
      <c r="E17" s="71"/>
      <c r="F17" s="71"/>
      <c r="G17" s="71"/>
      <c r="H17" s="72">
        <f t="shared" si="0"/>
      </c>
      <c r="I17" s="72">
        <f t="shared" si="1"/>
      </c>
      <c r="J17" s="72">
        <f t="shared" si="2"/>
      </c>
      <c r="K17" s="72">
        <f t="shared" si="3"/>
      </c>
      <c r="L17" s="71"/>
      <c r="M17" s="73">
        <f t="shared" si="4"/>
      </c>
      <c r="N17" s="178"/>
      <c r="O17" s="31"/>
    </row>
    <row r="18" spans="1:15" s="2" customFormat="1" ht="24.75" customHeight="1">
      <c r="A18" s="178"/>
      <c r="B18" s="28" t="s">
        <v>231</v>
      </c>
      <c r="C18" s="445"/>
      <c r="D18" s="495"/>
      <c r="E18" s="71"/>
      <c r="F18" s="71"/>
      <c r="G18" s="71"/>
      <c r="H18" s="72">
        <f t="shared" si="0"/>
      </c>
      <c r="I18" s="72">
        <f t="shared" si="1"/>
      </c>
      <c r="J18" s="72">
        <f t="shared" si="2"/>
      </c>
      <c r="K18" s="72">
        <f t="shared" si="3"/>
      </c>
      <c r="L18" s="71"/>
      <c r="M18" s="73">
        <f t="shared" si="4"/>
      </c>
      <c r="N18" s="178"/>
      <c r="O18" s="31"/>
    </row>
    <row r="19" spans="1:15" s="2" customFormat="1" ht="24.75" customHeight="1">
      <c r="A19" s="178"/>
      <c r="B19" s="28" t="s">
        <v>232</v>
      </c>
      <c r="C19" s="445"/>
      <c r="D19" s="495"/>
      <c r="E19" s="71"/>
      <c r="F19" s="71"/>
      <c r="G19" s="71"/>
      <c r="H19" s="72">
        <f t="shared" si="0"/>
      </c>
      <c r="I19" s="72">
        <f t="shared" si="1"/>
      </c>
      <c r="J19" s="72">
        <f t="shared" si="2"/>
      </c>
      <c r="K19" s="72">
        <f t="shared" si="3"/>
      </c>
      <c r="L19" s="71"/>
      <c r="M19" s="73">
        <f t="shared" si="4"/>
      </c>
      <c r="N19" s="178"/>
      <c r="O19" s="31"/>
    </row>
    <row r="20" spans="1:15" s="2" customFormat="1" ht="24.75" customHeight="1">
      <c r="A20" s="178"/>
      <c r="B20" s="28" t="s">
        <v>233</v>
      </c>
      <c r="C20" s="445"/>
      <c r="D20" s="495"/>
      <c r="E20" s="71"/>
      <c r="F20" s="71"/>
      <c r="G20" s="71"/>
      <c r="H20" s="72">
        <f t="shared" si="0"/>
      </c>
      <c r="I20" s="72">
        <f t="shared" si="1"/>
      </c>
      <c r="J20" s="72">
        <f t="shared" si="2"/>
      </c>
      <c r="K20" s="72">
        <f t="shared" si="3"/>
      </c>
      <c r="L20" s="71"/>
      <c r="M20" s="73">
        <f t="shared" si="4"/>
      </c>
      <c r="N20" s="178"/>
      <c r="O20" s="31"/>
    </row>
    <row r="21" spans="1:15" s="2" customFormat="1" ht="24.75" customHeight="1">
      <c r="A21" s="178"/>
      <c r="B21" s="28" t="s">
        <v>234</v>
      </c>
      <c r="C21" s="535"/>
      <c r="D21" s="536"/>
      <c r="E21" s="71"/>
      <c r="F21" s="71"/>
      <c r="G21" s="71"/>
      <c r="H21" s="72">
        <f t="shared" si="0"/>
      </c>
      <c r="I21" s="72">
        <f t="shared" si="1"/>
      </c>
      <c r="J21" s="72">
        <f t="shared" si="2"/>
      </c>
      <c r="K21" s="72">
        <f t="shared" si="3"/>
      </c>
      <c r="L21" s="71"/>
      <c r="M21" s="73">
        <f t="shared" si="4"/>
      </c>
      <c r="N21" s="178"/>
      <c r="O21" s="31"/>
    </row>
    <row r="22" spans="1:15" s="2" customFormat="1" ht="28.5" customHeight="1">
      <c r="A22" s="178"/>
      <c r="B22" s="452" t="s">
        <v>235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4"/>
      <c r="M22" s="30">
        <f>IF(M10&amp;M11&amp;M12&amp;M13&amp;M14&amp;M15&amp;M16&amp;M17&amp;M18&amp;M19&amp;M20&amp;M21="","",IF(M10="",0,M10)+IF(M11="",0,M11)+IF(M12="",0,M12)+IF(M13="",0,M13)+IF(M14="",0,M14)+IF(M15="",0,M15)+IF(M16="",0,M16)+IF(M17="",0,M17)+IF(M18="",0,M18)+IF(M19="",0,M19)+IF(M20="",0,M20)+IF(M21="",0,M21))</f>
      </c>
      <c r="N22" s="178"/>
      <c r="O22" s="31"/>
    </row>
    <row r="23" spans="1:15" s="2" customFormat="1" ht="6" customHeight="1">
      <c r="A23" s="178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78"/>
      <c r="O23" s="31"/>
    </row>
    <row r="24" spans="1:15" s="6" customFormat="1" ht="28.5" customHeight="1">
      <c r="A24" s="178"/>
      <c r="B24" s="395" t="s">
        <v>236</v>
      </c>
      <c r="C24" s="319"/>
      <c r="D24" s="583" t="s">
        <v>668</v>
      </c>
      <c r="E24" s="583"/>
      <c r="F24" s="583"/>
      <c r="G24" s="583"/>
      <c r="H24" s="583"/>
      <c r="I24" s="583"/>
      <c r="J24" s="583"/>
      <c r="K24" s="583"/>
      <c r="L24" s="583"/>
      <c r="M24" s="30">
        <f>'Str. 1'!P51</f>
      </c>
      <c r="N24" s="178"/>
      <c r="O24" s="174"/>
    </row>
    <row r="25" spans="1:15" s="2" customFormat="1" ht="6" customHeight="1">
      <c r="A25" s="17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78"/>
      <c r="O25" s="31"/>
    </row>
    <row r="26" spans="1:15" s="5" customFormat="1" ht="27" customHeight="1">
      <c r="A26" s="178"/>
      <c r="B26" s="458" t="s">
        <v>237</v>
      </c>
      <c r="C26" s="459"/>
      <c r="D26" s="554" t="s">
        <v>254</v>
      </c>
      <c r="E26" s="342"/>
      <c r="F26" s="342"/>
      <c r="G26" s="342"/>
      <c r="H26" s="342"/>
      <c r="I26" s="342"/>
      <c r="J26" s="342"/>
      <c r="K26" s="342"/>
      <c r="L26" s="342"/>
      <c r="M26" s="30">
        <f>IF(M22&amp;M24="","",IF(M22="",0,M22)+IF(M24="",0,M24))</f>
      </c>
      <c r="N26" s="178"/>
      <c r="O26" s="173"/>
    </row>
    <row r="27" spans="1:15" s="2" customFormat="1" ht="6" customHeight="1">
      <c r="A27" s="17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78"/>
      <c r="O27" s="31"/>
    </row>
    <row r="28" spans="1:15" s="5" customFormat="1" ht="27" customHeight="1">
      <c r="A28" s="178"/>
      <c r="B28" s="458" t="s">
        <v>238</v>
      </c>
      <c r="C28" s="459"/>
      <c r="D28" s="554" t="s">
        <v>239</v>
      </c>
      <c r="E28" s="342"/>
      <c r="F28" s="342"/>
      <c r="G28" s="342"/>
      <c r="H28" s="342"/>
      <c r="I28" s="342"/>
      <c r="J28" s="342"/>
      <c r="K28" s="342"/>
      <c r="L28" s="342"/>
      <c r="M28" s="343"/>
      <c r="N28" s="178"/>
      <c r="O28" s="173"/>
    </row>
    <row r="29" spans="1:15" s="10" customFormat="1" ht="27" customHeight="1">
      <c r="A29" s="178"/>
      <c r="B29" s="567"/>
      <c r="C29" s="568"/>
      <c r="D29" s="74" t="s">
        <v>240</v>
      </c>
      <c r="E29" s="569" t="s">
        <v>255</v>
      </c>
      <c r="F29" s="569"/>
      <c r="G29" s="569"/>
      <c r="H29" s="569"/>
      <c r="I29" s="569"/>
      <c r="J29" s="570" t="s">
        <v>245</v>
      </c>
      <c r="K29" s="571"/>
      <c r="L29" s="574">
        <f>IF('Str. 6'!H3="","",'Str. 6'!H3)</f>
      </c>
      <c r="M29" s="573"/>
      <c r="N29" s="178"/>
      <c r="O29" s="175"/>
    </row>
    <row r="30" spans="1:15" s="10" customFormat="1" ht="27" customHeight="1">
      <c r="A30" s="178"/>
      <c r="B30" s="555"/>
      <c r="C30" s="556"/>
      <c r="D30" s="75" t="s">
        <v>241</v>
      </c>
      <c r="E30" s="577" t="s">
        <v>242</v>
      </c>
      <c r="F30" s="577"/>
      <c r="G30" s="577"/>
      <c r="H30" s="577"/>
      <c r="I30" s="577"/>
      <c r="J30" s="579" t="s">
        <v>246</v>
      </c>
      <c r="K30" s="580"/>
      <c r="L30" s="575">
        <f>IF(M26="","",IF(L29="","",MIN(M26,L29)))</f>
      </c>
      <c r="M30" s="558"/>
      <c r="N30" s="178"/>
      <c r="O30" s="175"/>
    </row>
    <row r="31" spans="1:15" s="10" customFormat="1" ht="27" customHeight="1">
      <c r="A31" s="178"/>
      <c r="B31" s="559"/>
      <c r="C31" s="560"/>
      <c r="D31" s="76" t="s">
        <v>243</v>
      </c>
      <c r="E31" s="578" t="s">
        <v>244</v>
      </c>
      <c r="F31" s="578"/>
      <c r="G31" s="578"/>
      <c r="H31" s="578"/>
      <c r="I31" s="578"/>
      <c r="J31" s="581" t="s">
        <v>247</v>
      </c>
      <c r="K31" s="582"/>
      <c r="L31" s="576">
        <f>IF(L29&amp;L30="","",IF(L29="",0,L29)-IF(L30="",0,L30))</f>
      </c>
      <c r="M31" s="562"/>
      <c r="N31" s="178"/>
      <c r="O31" s="175"/>
    </row>
    <row r="32" spans="1:15" s="2" customFormat="1" ht="6" customHeight="1">
      <c r="A32" s="17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78"/>
      <c r="O32" s="31"/>
    </row>
    <row r="33" spans="1:15" s="5" customFormat="1" ht="27" customHeight="1">
      <c r="A33" s="178"/>
      <c r="B33" s="458" t="s">
        <v>248</v>
      </c>
      <c r="C33" s="459"/>
      <c r="D33" s="554" t="s">
        <v>249</v>
      </c>
      <c r="E33" s="342"/>
      <c r="F33" s="342"/>
      <c r="G33" s="342"/>
      <c r="H33" s="342"/>
      <c r="I33" s="342"/>
      <c r="J33" s="342"/>
      <c r="K33" s="342"/>
      <c r="L33" s="342"/>
      <c r="M33" s="343"/>
      <c r="N33" s="178"/>
      <c r="O33" s="173"/>
    </row>
    <row r="34" spans="1:15" s="10" customFormat="1" ht="27" customHeight="1">
      <c r="A34" s="178"/>
      <c r="B34" s="567"/>
      <c r="C34" s="568"/>
      <c r="D34" s="74" t="s">
        <v>250</v>
      </c>
      <c r="E34" s="569" t="s">
        <v>244</v>
      </c>
      <c r="F34" s="569"/>
      <c r="G34" s="569"/>
      <c r="H34" s="569"/>
      <c r="I34" s="569"/>
      <c r="J34" s="570" t="s">
        <v>256</v>
      </c>
      <c r="K34" s="571"/>
      <c r="L34" s="572">
        <f>L31</f>
      </c>
      <c r="M34" s="573"/>
      <c r="N34" s="178"/>
      <c r="O34" s="175"/>
    </row>
    <row r="35" spans="1:15" s="10" customFormat="1" ht="27" customHeight="1">
      <c r="A35" s="178"/>
      <c r="B35" s="555"/>
      <c r="C35" s="556"/>
      <c r="D35" s="75" t="s">
        <v>251</v>
      </c>
      <c r="E35" s="563" t="s">
        <v>656</v>
      </c>
      <c r="F35" s="563"/>
      <c r="G35" s="563"/>
      <c r="H35" s="563"/>
      <c r="I35" s="563"/>
      <c r="J35" s="563"/>
      <c r="K35" s="564"/>
      <c r="L35" s="557">
        <f>IF(L34="","",MIN(L34,43200))</f>
      </c>
      <c r="M35" s="558"/>
      <c r="N35" s="178"/>
      <c r="O35" s="175"/>
    </row>
    <row r="36" spans="1:15" s="10" customFormat="1" ht="27" customHeight="1">
      <c r="A36" s="178"/>
      <c r="B36" s="559"/>
      <c r="C36" s="560"/>
      <c r="D36" s="77" t="s">
        <v>253</v>
      </c>
      <c r="E36" s="565" t="s">
        <v>657</v>
      </c>
      <c r="F36" s="565"/>
      <c r="G36" s="565"/>
      <c r="H36" s="565"/>
      <c r="I36" s="565"/>
      <c r="J36" s="565"/>
      <c r="K36" s="566"/>
      <c r="L36" s="561">
        <f>IF(L34="","",MAX(MIN(L34-43200,129600-43200),0))</f>
      </c>
      <c r="M36" s="562"/>
      <c r="N36" s="178"/>
      <c r="O36" s="175"/>
    </row>
    <row r="37" spans="1:15" s="2" customFormat="1" ht="24" customHeight="1">
      <c r="A37" s="1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O37" s="31"/>
    </row>
    <row r="38" spans="1:15" s="2" customFormat="1" ht="12.75">
      <c r="A38" s="1"/>
      <c r="O38" s="31"/>
    </row>
    <row r="39" spans="1:15" s="2" customFormat="1" ht="12.75">
      <c r="A39" s="1"/>
      <c r="O39" s="31"/>
    </row>
    <row r="40" spans="1:15" s="2" customFormat="1" ht="12.75">
      <c r="A40" s="1"/>
      <c r="O40" s="31"/>
    </row>
    <row r="41" spans="1:15" s="2" customFormat="1" ht="12.75">
      <c r="A41" s="1"/>
      <c r="O41" s="31"/>
    </row>
    <row r="42" spans="1:15" s="2" customFormat="1" ht="12.75">
      <c r="A42" s="1"/>
      <c r="O42" s="31"/>
    </row>
    <row r="43" spans="1:15" s="2" customFormat="1" ht="12.75">
      <c r="A43" s="1"/>
      <c r="O43" s="31"/>
    </row>
    <row r="44" spans="1:15" s="2" customFormat="1" ht="12.75">
      <c r="A44" s="1"/>
      <c r="O44" s="31"/>
    </row>
    <row r="45" spans="1:15" s="2" customFormat="1" ht="12.75">
      <c r="A45" s="1"/>
      <c r="O45" s="31"/>
    </row>
    <row r="46" spans="1:15" s="2" customFormat="1" ht="12.75">
      <c r="A46" s="1"/>
      <c r="O46" s="31"/>
    </row>
    <row r="47" spans="1:15" s="2" customFormat="1" ht="12.75">
      <c r="A47" s="1"/>
      <c r="O47" s="31"/>
    </row>
    <row r="48" spans="1:15" s="2" customFormat="1" ht="12.75">
      <c r="A48" s="1"/>
      <c r="O48" s="31"/>
    </row>
    <row r="49" spans="1:15" s="2" customFormat="1" ht="12.75">
      <c r="A49" s="1"/>
      <c r="O49" s="31"/>
    </row>
    <row r="50" spans="1:15" s="2" customFormat="1" ht="12.75">
      <c r="A50" s="1"/>
      <c r="O50" s="31"/>
    </row>
    <row r="51" spans="1:15" s="2" customFormat="1" ht="12.75">
      <c r="A51" s="1"/>
      <c r="O51" s="31"/>
    </row>
    <row r="52" spans="1:15" s="2" customFormat="1" ht="12.75">
      <c r="A52" s="1"/>
      <c r="O52" s="31"/>
    </row>
    <row r="53" spans="1:15" s="2" customFormat="1" ht="12.75">
      <c r="A53" s="1"/>
      <c r="O53" s="31"/>
    </row>
    <row r="54" spans="1:15" s="2" customFormat="1" ht="12.75">
      <c r="A54" s="1"/>
      <c r="O54" s="31"/>
    </row>
    <row r="55" spans="1:15" s="2" customFormat="1" ht="12.75">
      <c r="A55" s="1"/>
      <c r="O55" s="31"/>
    </row>
    <row r="56" spans="1:15" s="2" customFormat="1" ht="12.75">
      <c r="A56" s="1"/>
      <c r="O56" s="31"/>
    </row>
    <row r="57" spans="1:15" s="2" customFormat="1" ht="12.75">
      <c r="A57" s="1"/>
      <c r="O57" s="31"/>
    </row>
    <row r="58" spans="1:15" s="2" customFormat="1" ht="12.75">
      <c r="A58" s="1"/>
      <c r="O58" s="31"/>
    </row>
    <row r="59" spans="1:15" s="2" customFormat="1" ht="12.75">
      <c r="A59" s="1"/>
      <c r="O59" s="31"/>
    </row>
    <row r="60" spans="1:15" s="2" customFormat="1" ht="12.75">
      <c r="A60" s="1"/>
      <c r="O60" s="31"/>
    </row>
    <row r="61" spans="1:15" s="2" customFormat="1" ht="12.75">
      <c r="A61" s="1"/>
      <c r="O61" s="31"/>
    </row>
    <row r="62" spans="1:15" s="2" customFormat="1" ht="12.75">
      <c r="A62" s="1"/>
      <c r="O62" s="31"/>
    </row>
    <row r="63" spans="1:15" s="2" customFormat="1" ht="12.75">
      <c r="A63" s="1"/>
      <c r="O63" s="31"/>
    </row>
    <row r="64" spans="1:15" s="2" customFormat="1" ht="12.75">
      <c r="A64" s="1"/>
      <c r="O64" s="31"/>
    </row>
    <row r="65" spans="1:15" s="2" customFormat="1" ht="12.75">
      <c r="A65" s="1"/>
      <c r="O65" s="31"/>
    </row>
    <row r="66" spans="1:15" s="2" customFormat="1" ht="12.75">
      <c r="A66" s="1"/>
      <c r="O66" s="31"/>
    </row>
    <row r="67" spans="1:15" s="2" customFormat="1" ht="12.75">
      <c r="A67" s="1"/>
      <c r="O67" s="31"/>
    </row>
    <row r="68" spans="1:15" s="2" customFormat="1" ht="12.75">
      <c r="A68" s="1"/>
      <c r="O68" s="31"/>
    </row>
    <row r="69" spans="1:15" s="2" customFormat="1" ht="12.75">
      <c r="A69" s="1"/>
      <c r="O69" s="31"/>
    </row>
    <row r="70" spans="1:15" s="2" customFormat="1" ht="12.75">
      <c r="A70" s="1"/>
      <c r="O70" s="31"/>
    </row>
    <row r="71" spans="1:15" s="2" customFormat="1" ht="12.75">
      <c r="A71" s="1"/>
      <c r="O71" s="31"/>
    </row>
    <row r="72" spans="1:15" s="2" customFormat="1" ht="12.75">
      <c r="A72" s="1"/>
      <c r="O72" s="31"/>
    </row>
    <row r="73" spans="1:15" s="2" customFormat="1" ht="12.75">
      <c r="A73" s="1"/>
      <c r="O73" s="31"/>
    </row>
    <row r="74" spans="1:15" s="2" customFormat="1" ht="12.75">
      <c r="A74" s="1"/>
      <c r="O74" s="31"/>
    </row>
    <row r="75" spans="1:15" s="2" customFormat="1" ht="12.75">
      <c r="A75" s="1"/>
      <c r="O75" s="31"/>
    </row>
    <row r="76" spans="1:15" s="2" customFormat="1" ht="12.75">
      <c r="A76" s="1"/>
      <c r="O76" s="31"/>
    </row>
    <row r="77" spans="1:15" s="2" customFormat="1" ht="12.75">
      <c r="A77" s="1"/>
      <c r="O77" s="31"/>
    </row>
    <row r="78" spans="1:15" s="2" customFormat="1" ht="12.75">
      <c r="A78" s="1"/>
      <c r="O78" s="31"/>
    </row>
    <row r="79" spans="1:15" s="2" customFormat="1" ht="12.75">
      <c r="A79" s="1"/>
      <c r="O79" s="31"/>
    </row>
    <row r="80" spans="1:15" s="2" customFormat="1" ht="12.75">
      <c r="A80" s="1"/>
      <c r="O80" s="31"/>
    </row>
    <row r="81" spans="1:15" s="2" customFormat="1" ht="12.75">
      <c r="A81" s="1"/>
      <c r="O81" s="31"/>
    </row>
    <row r="82" spans="1:15" s="2" customFormat="1" ht="12.75">
      <c r="A82" s="1"/>
      <c r="O82" s="31"/>
    </row>
    <row r="83" spans="1:15" s="2" customFormat="1" ht="12.75">
      <c r="A83" s="1"/>
      <c r="O83" s="31"/>
    </row>
    <row r="84" spans="1:15" s="2" customFormat="1" ht="12.75">
      <c r="A84" s="1"/>
      <c r="O84" s="31"/>
    </row>
    <row r="85" spans="1:15" s="2" customFormat="1" ht="12.75">
      <c r="A85" s="1"/>
      <c r="O85" s="31"/>
    </row>
    <row r="86" spans="1:15" s="2" customFormat="1" ht="12.75">
      <c r="A86" s="1"/>
      <c r="O86" s="31"/>
    </row>
    <row r="87" spans="1:15" s="2" customFormat="1" ht="12.75">
      <c r="A87" s="1"/>
      <c r="O87" s="31"/>
    </row>
    <row r="88" spans="1:15" s="9" customFormat="1" ht="13.5">
      <c r="A88" s="1"/>
      <c r="O88" s="97"/>
    </row>
  </sheetData>
  <sheetProtection password="C92A" sheet="1" objects="1" scenarios="1"/>
  <protectedRanges>
    <protectedRange sqref="C10:G21 L10:L21" name="Raspon7"/>
  </protectedRanges>
  <mergeCells count="58">
    <mergeCell ref="B37:M37"/>
    <mergeCell ref="B1:M1"/>
    <mergeCell ref="M6:M8"/>
    <mergeCell ref="D4:M4"/>
    <mergeCell ref="D5:M5"/>
    <mergeCell ref="C10:D10"/>
    <mergeCell ref="C9:D9"/>
    <mergeCell ref="B4:C4"/>
    <mergeCell ref="B5:C5"/>
    <mergeCell ref="B6:B8"/>
    <mergeCell ref="C6:G6"/>
    <mergeCell ref="H6:H8"/>
    <mergeCell ref="I6:K7"/>
    <mergeCell ref="L6:L8"/>
    <mergeCell ref="E7:G7"/>
    <mergeCell ref="C7:D8"/>
    <mergeCell ref="C11:D11"/>
    <mergeCell ref="C12:D12"/>
    <mergeCell ref="C13:D13"/>
    <mergeCell ref="C20:D20"/>
    <mergeCell ref="C21:D21"/>
    <mergeCell ref="B22:L22"/>
    <mergeCell ref="C14:D14"/>
    <mergeCell ref="C15:D15"/>
    <mergeCell ref="C16:D16"/>
    <mergeCell ref="C17:D17"/>
    <mergeCell ref="C18:D18"/>
    <mergeCell ref="C19:D19"/>
    <mergeCell ref="B24:C24"/>
    <mergeCell ref="B26:C26"/>
    <mergeCell ref="B28:C28"/>
    <mergeCell ref="D28:M28"/>
    <mergeCell ref="D24:L24"/>
    <mergeCell ref="D26:L26"/>
    <mergeCell ref="L29:M29"/>
    <mergeCell ref="L30:M30"/>
    <mergeCell ref="L31:M31"/>
    <mergeCell ref="B29:C29"/>
    <mergeCell ref="B30:C30"/>
    <mergeCell ref="B31:C31"/>
    <mergeCell ref="E29:I29"/>
    <mergeCell ref="E30:I30"/>
    <mergeCell ref="E31:I31"/>
    <mergeCell ref="J29:K29"/>
    <mergeCell ref="J30:K30"/>
    <mergeCell ref="J31:K31"/>
    <mergeCell ref="B33:C33"/>
    <mergeCell ref="D33:M33"/>
    <mergeCell ref="B35:C35"/>
    <mergeCell ref="L35:M35"/>
    <mergeCell ref="B36:C36"/>
    <mergeCell ref="L36:M36"/>
    <mergeCell ref="E35:K35"/>
    <mergeCell ref="E36:K36"/>
    <mergeCell ref="B34:C34"/>
    <mergeCell ref="E34:I34"/>
    <mergeCell ref="J34:K34"/>
    <mergeCell ref="L34:M34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2011&amp;C&amp;"Arial,Uobičajeno"&amp;8RRiF-ov obrazac  ©  www.rrif.hr&amp;R&amp;"Arial,Uobičajeno"&amp;8Stranica 7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9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28125" style="4" customWidth="1"/>
    <col min="9" max="9" width="3.8515625" style="4" customWidth="1"/>
    <col min="10" max="10" width="17.28125" style="4" customWidth="1"/>
    <col min="11" max="11" width="7.71093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6" customWidth="1"/>
    <col min="16" max="16384" width="8.8515625" style="4" customWidth="1"/>
  </cols>
  <sheetData>
    <row r="1" spans="2:15" s="163" customFormat="1" ht="24" customHeight="1"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O1" s="164"/>
    </row>
    <row r="2" spans="1:15" s="10" customFormat="1" ht="27" customHeight="1">
      <c r="A2" s="180"/>
      <c r="B2" s="61"/>
      <c r="C2" s="595" t="s">
        <v>257</v>
      </c>
      <c r="D2" s="595"/>
      <c r="E2" s="593" t="s">
        <v>658</v>
      </c>
      <c r="F2" s="593"/>
      <c r="G2" s="593"/>
      <c r="H2" s="593"/>
      <c r="I2" s="593"/>
      <c r="J2" s="593"/>
      <c r="K2" s="594"/>
      <c r="L2" s="591">
        <f>IF('Str. 7'!L34="","",MAX('Str. 7'!L34-129600,0))</f>
      </c>
      <c r="M2" s="592"/>
      <c r="O2" s="175"/>
    </row>
    <row r="3" spans="1:15" s="10" customFormat="1" ht="27" customHeight="1">
      <c r="A3" s="180"/>
      <c r="B3" s="62"/>
      <c r="C3" s="577" t="s">
        <v>258</v>
      </c>
      <c r="D3" s="577"/>
      <c r="E3" s="563" t="s">
        <v>659</v>
      </c>
      <c r="F3" s="563"/>
      <c r="G3" s="563"/>
      <c r="H3" s="563"/>
      <c r="I3" s="563"/>
      <c r="J3" s="563"/>
      <c r="K3" s="564"/>
      <c r="L3" s="575">
        <f>IF('Str. 7'!L35="","",'Str. 7'!L35*12%)</f>
      </c>
      <c r="M3" s="558"/>
      <c r="O3" s="175"/>
    </row>
    <row r="4" spans="1:15" s="10" customFormat="1" ht="27" customHeight="1">
      <c r="A4" s="180"/>
      <c r="B4" s="62"/>
      <c r="C4" s="563" t="s">
        <v>263</v>
      </c>
      <c r="D4" s="563"/>
      <c r="E4" s="563" t="s">
        <v>262</v>
      </c>
      <c r="F4" s="563"/>
      <c r="G4" s="563"/>
      <c r="H4" s="563"/>
      <c r="I4" s="563"/>
      <c r="J4" s="563"/>
      <c r="K4" s="564"/>
      <c r="L4" s="575">
        <f>IF('Str. 7'!L36="","",'Str. 7'!L36*25%)</f>
      </c>
      <c r="M4" s="558"/>
      <c r="O4" s="175"/>
    </row>
    <row r="5" spans="1:15" s="10" customFormat="1" ht="27" customHeight="1">
      <c r="A5" s="180"/>
      <c r="B5" s="62"/>
      <c r="C5" s="194" t="s">
        <v>259</v>
      </c>
      <c r="D5" s="194"/>
      <c r="E5" s="563" t="s">
        <v>660</v>
      </c>
      <c r="F5" s="563"/>
      <c r="G5" s="563"/>
      <c r="H5" s="563"/>
      <c r="I5" s="563"/>
      <c r="J5" s="563"/>
      <c r="K5" s="564"/>
      <c r="L5" s="575">
        <f>IF(L2="","",L2*40%)</f>
      </c>
      <c r="M5" s="558"/>
      <c r="O5" s="175"/>
    </row>
    <row r="6" spans="1:15" s="10" customFormat="1" ht="27" customHeight="1">
      <c r="A6" s="180"/>
      <c r="B6" s="62"/>
      <c r="C6" s="194" t="s">
        <v>260</v>
      </c>
      <c r="D6" s="194"/>
      <c r="E6" s="563" t="s">
        <v>661</v>
      </c>
      <c r="F6" s="563"/>
      <c r="G6" s="563"/>
      <c r="H6" s="563"/>
      <c r="I6" s="563"/>
      <c r="J6" s="563"/>
      <c r="K6" s="564"/>
      <c r="L6" s="575">
        <f>IF(L3="","",SUM(L3:L5))</f>
      </c>
      <c r="M6" s="558"/>
      <c r="O6" s="175"/>
    </row>
    <row r="7" spans="1:15" s="10" customFormat="1" ht="27" customHeight="1">
      <c r="A7" s="180"/>
      <c r="B7" s="63"/>
      <c r="C7" s="195" t="s">
        <v>261</v>
      </c>
      <c r="D7" s="195"/>
      <c r="E7" s="590" t="s">
        <v>662</v>
      </c>
      <c r="F7" s="590"/>
      <c r="G7" s="590"/>
      <c r="H7" s="590"/>
      <c r="I7" s="590"/>
      <c r="J7" s="64"/>
      <c r="K7" s="131">
        <f>SUMIF(PrirezRbr,PrirezOdabir,PrirezStopa)</f>
        <v>0</v>
      </c>
      <c r="L7" s="576">
        <f>IF(L6="","",L6*IF(K7="",0,K7))</f>
      </c>
      <c r="M7" s="562"/>
      <c r="O7" s="175"/>
    </row>
    <row r="8" spans="1:15" s="2" customFormat="1" ht="12" customHeight="1">
      <c r="A8" s="180"/>
      <c r="B8" s="31"/>
      <c r="C8" s="104"/>
      <c r="D8" s="104"/>
      <c r="E8" s="31"/>
      <c r="F8" s="31"/>
      <c r="G8" s="31"/>
      <c r="H8" s="31"/>
      <c r="I8" s="31"/>
      <c r="J8" s="31"/>
      <c r="K8" s="31"/>
      <c r="L8" s="31"/>
      <c r="M8" s="31"/>
      <c r="N8" s="10"/>
      <c r="O8" s="31"/>
    </row>
    <row r="9" spans="1:15" s="5" customFormat="1" ht="27" customHeight="1">
      <c r="A9" s="180"/>
      <c r="B9" s="458" t="s">
        <v>264</v>
      </c>
      <c r="C9" s="459"/>
      <c r="D9" s="554" t="s">
        <v>265</v>
      </c>
      <c r="E9" s="342"/>
      <c r="F9" s="342"/>
      <c r="G9" s="342"/>
      <c r="H9" s="342"/>
      <c r="I9" s="342"/>
      <c r="J9" s="342"/>
      <c r="K9" s="342"/>
      <c r="L9" s="342"/>
      <c r="M9" s="343"/>
      <c r="N9" s="10"/>
      <c r="O9" s="173"/>
    </row>
    <row r="10" spans="1:15" s="10" customFormat="1" ht="27" customHeight="1">
      <c r="A10" s="180"/>
      <c r="B10" s="65"/>
      <c r="C10" s="569" t="s">
        <v>266</v>
      </c>
      <c r="D10" s="569"/>
      <c r="E10" s="596" t="s">
        <v>663</v>
      </c>
      <c r="F10" s="596"/>
      <c r="G10" s="596"/>
      <c r="H10" s="596"/>
      <c r="I10" s="596"/>
      <c r="J10" s="596"/>
      <c r="K10" s="597"/>
      <c r="L10" s="574">
        <f>IF(L6="","",L6+L7)</f>
      </c>
      <c r="M10" s="573"/>
      <c r="O10" s="175"/>
    </row>
    <row r="11" spans="1:15" s="10" customFormat="1" ht="27" customHeight="1">
      <c r="A11" s="180"/>
      <c r="B11" s="62"/>
      <c r="C11" s="577" t="s">
        <v>267</v>
      </c>
      <c r="D11" s="577"/>
      <c r="E11" s="563" t="s">
        <v>592</v>
      </c>
      <c r="F11" s="563"/>
      <c r="G11" s="563"/>
      <c r="H11" s="563"/>
      <c r="I11" s="563"/>
      <c r="J11" s="563"/>
      <c r="K11" s="564"/>
      <c r="L11" s="588">
        <f>IF(L10="","",L10*IF('Str. 3'!J47="",0,'Str. 3'!J47))</f>
      </c>
      <c r="M11" s="589"/>
      <c r="O11" s="175"/>
    </row>
    <row r="12" spans="1:15" s="10" customFormat="1" ht="27" customHeight="1">
      <c r="A12" s="180"/>
      <c r="B12" s="62"/>
      <c r="C12" s="577" t="s">
        <v>252</v>
      </c>
      <c r="D12" s="577"/>
      <c r="E12" s="563" t="s">
        <v>591</v>
      </c>
      <c r="F12" s="563"/>
      <c r="G12" s="563"/>
      <c r="H12" s="563"/>
      <c r="I12" s="563"/>
      <c r="J12" s="563"/>
      <c r="K12" s="564"/>
      <c r="L12" s="588">
        <f>IF(L10="","",L10*IF('Str. 3'!J48="",0,'Str. 3'!J48)*75%)</f>
      </c>
      <c r="M12" s="589"/>
      <c r="O12" s="175"/>
    </row>
    <row r="13" spans="1:15" s="10" customFormat="1" ht="27" customHeight="1">
      <c r="A13" s="180"/>
      <c r="B13" s="62"/>
      <c r="C13" s="577" t="s">
        <v>268</v>
      </c>
      <c r="D13" s="577"/>
      <c r="E13" s="563" t="s">
        <v>590</v>
      </c>
      <c r="F13" s="563"/>
      <c r="G13" s="563"/>
      <c r="H13" s="563"/>
      <c r="I13" s="563"/>
      <c r="J13" s="563"/>
      <c r="K13" s="564"/>
      <c r="L13" s="588">
        <f>IF(L10="","",L10*IF('Str. 3'!J49="",0,'Str. 3'!J49)*25%)</f>
      </c>
      <c r="M13" s="589"/>
      <c r="O13" s="175"/>
    </row>
    <row r="14" spans="1:15" s="10" customFormat="1" ht="27" customHeight="1">
      <c r="A14" s="180"/>
      <c r="B14" s="62"/>
      <c r="C14" s="577" t="s">
        <v>269</v>
      </c>
      <c r="D14" s="577"/>
      <c r="E14" s="563" t="s">
        <v>278</v>
      </c>
      <c r="F14" s="563"/>
      <c r="G14" s="563"/>
      <c r="H14" s="563"/>
      <c r="I14" s="563"/>
      <c r="J14" s="563"/>
      <c r="K14" s="564"/>
      <c r="L14" s="575">
        <f>IF(L11&amp;L12&amp;L13="","",SUM(L11:L13))</f>
      </c>
      <c r="M14" s="558"/>
      <c r="O14" s="175"/>
    </row>
    <row r="15" spans="1:15" s="10" customFormat="1" ht="27" customHeight="1">
      <c r="A15" s="180"/>
      <c r="B15" s="62"/>
      <c r="C15" s="577" t="s">
        <v>270</v>
      </c>
      <c r="D15" s="577"/>
      <c r="E15" s="563" t="s">
        <v>589</v>
      </c>
      <c r="F15" s="563"/>
      <c r="G15" s="563"/>
      <c r="H15" s="563"/>
      <c r="I15" s="563"/>
      <c r="J15" s="563"/>
      <c r="K15" s="564"/>
      <c r="L15" s="588">
        <f>IF(L10="","",L10*IF('Str. 2'!C43="",0,'Str. 2'!C43)*IF('Str. 2'!J43="",0,'Str. 2'!J43)+L10*IF('Str. 2'!C44="",0,'Str. 2'!C44)*IF('Str. 2'!J44="",0,'Str. 2'!J44))</f>
      </c>
      <c r="M15" s="589"/>
      <c r="O15" s="175"/>
    </row>
    <row r="16" spans="1:15" s="10" customFormat="1" ht="27" customHeight="1">
      <c r="A16" s="180"/>
      <c r="B16" s="62"/>
      <c r="C16" s="577" t="s">
        <v>271</v>
      </c>
      <c r="D16" s="577"/>
      <c r="E16" s="563" t="s">
        <v>279</v>
      </c>
      <c r="F16" s="563"/>
      <c r="G16" s="563"/>
      <c r="H16" s="563"/>
      <c r="I16" s="563"/>
      <c r="J16" s="563"/>
      <c r="K16" s="564"/>
      <c r="L16" s="575">
        <f>IF(L10="","",L10-IF(L14="",0,L14)-IF(L15="",0,L15))</f>
      </c>
      <c r="M16" s="558"/>
      <c r="O16" s="175"/>
    </row>
    <row r="17" spans="1:15" s="10" customFormat="1" ht="27" customHeight="1">
      <c r="A17" s="180"/>
      <c r="B17" s="62"/>
      <c r="C17" s="577" t="s">
        <v>272</v>
      </c>
      <c r="D17" s="577"/>
      <c r="E17" s="563" t="s">
        <v>280</v>
      </c>
      <c r="F17" s="563"/>
      <c r="G17" s="563"/>
      <c r="H17" s="563"/>
      <c r="I17" s="563"/>
      <c r="J17" s="563"/>
      <c r="K17" s="564"/>
      <c r="L17" s="575">
        <f>IF('Str. 6'!I3="","",'Str. 6'!I3)</f>
      </c>
      <c r="M17" s="558"/>
      <c r="O17" s="175"/>
    </row>
    <row r="18" spans="1:15" s="10" customFormat="1" ht="27" customHeight="1">
      <c r="A18" s="180"/>
      <c r="B18" s="62"/>
      <c r="C18" s="577" t="s">
        <v>273</v>
      </c>
      <c r="D18" s="577"/>
      <c r="E18" s="563" t="s">
        <v>281</v>
      </c>
      <c r="F18" s="563"/>
      <c r="G18" s="563"/>
      <c r="H18" s="563"/>
      <c r="I18" s="563"/>
      <c r="J18" s="563"/>
      <c r="K18" s="564"/>
      <c r="L18" s="575">
        <f>IF('Str. 5'!J33="","",'Str. 5'!J33)</f>
      </c>
      <c r="M18" s="558"/>
      <c r="O18" s="175"/>
    </row>
    <row r="19" spans="1:15" s="10" customFormat="1" ht="27" customHeight="1">
      <c r="A19" s="180"/>
      <c r="B19" s="62"/>
      <c r="C19" s="577" t="s">
        <v>274</v>
      </c>
      <c r="D19" s="577"/>
      <c r="E19" s="563" t="s">
        <v>282</v>
      </c>
      <c r="F19" s="563"/>
      <c r="G19" s="563"/>
      <c r="H19" s="563"/>
      <c r="I19" s="563"/>
      <c r="J19" s="563"/>
      <c r="K19" s="564"/>
      <c r="L19" s="588"/>
      <c r="M19" s="589"/>
      <c r="O19" s="175"/>
    </row>
    <row r="20" spans="1:15" s="10" customFormat="1" ht="27" customHeight="1">
      <c r="A20" s="180"/>
      <c r="B20" s="62"/>
      <c r="C20" s="577" t="s">
        <v>275</v>
      </c>
      <c r="D20" s="577"/>
      <c r="E20" s="563" t="s">
        <v>283</v>
      </c>
      <c r="F20" s="563"/>
      <c r="G20" s="563"/>
      <c r="H20" s="563"/>
      <c r="I20" s="563"/>
      <c r="J20" s="563"/>
      <c r="K20" s="564"/>
      <c r="L20" s="575">
        <f>IF(L17&amp;L19="","",IF(L17="",0,L17)+IF(L19="",0,L19))</f>
      </c>
      <c r="M20" s="558"/>
      <c r="O20" s="175"/>
    </row>
    <row r="21" spans="1:15" s="10" customFormat="1" ht="27" customHeight="1">
      <c r="A21" s="180"/>
      <c r="B21" s="62"/>
      <c r="C21" s="577" t="s">
        <v>276</v>
      </c>
      <c r="D21" s="577"/>
      <c r="E21" s="563" t="s">
        <v>284</v>
      </c>
      <c r="F21" s="563"/>
      <c r="G21" s="563"/>
      <c r="H21" s="563"/>
      <c r="I21" s="563"/>
      <c r="J21" s="563"/>
      <c r="K21" s="564"/>
      <c r="L21" s="575">
        <f>IF(L16&amp;L20="","",MAX(IF(L16="",0,L16)-IF(L20="",0,L20),0))</f>
      </c>
      <c r="M21" s="558"/>
      <c r="O21" s="175"/>
    </row>
    <row r="22" spans="1:15" s="10" customFormat="1" ht="27" customHeight="1">
      <c r="A22" s="180"/>
      <c r="B22" s="63"/>
      <c r="C22" s="578" t="s">
        <v>277</v>
      </c>
      <c r="D22" s="578"/>
      <c r="E22" s="565" t="s">
        <v>285</v>
      </c>
      <c r="F22" s="565"/>
      <c r="G22" s="565"/>
      <c r="H22" s="565"/>
      <c r="I22" s="565"/>
      <c r="J22" s="565"/>
      <c r="K22" s="566"/>
      <c r="L22" s="576">
        <f>IF(L16&amp;L20="","",MAX(IF(L20="",0,L20)-IF(L16="",0,L16),0))</f>
      </c>
      <c r="M22" s="562"/>
      <c r="O22" s="175"/>
    </row>
    <row r="23" spans="1:15" s="2" customFormat="1" ht="12" customHeight="1">
      <c r="A23" s="18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0"/>
      <c r="O23" s="31"/>
    </row>
    <row r="24" spans="1:15" s="2" customFormat="1" ht="20.25" customHeight="1">
      <c r="A24" s="180"/>
      <c r="B24" s="587" t="s">
        <v>580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10"/>
      <c r="O24" s="31"/>
    </row>
    <row r="25" spans="1:15" s="2" customFormat="1" ht="20.25" customHeight="1">
      <c r="A25" s="180"/>
      <c r="B25" s="587" t="s">
        <v>581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10"/>
      <c r="O25" s="31"/>
    </row>
    <row r="26" spans="1:15" s="2" customFormat="1" ht="20.25" customHeight="1">
      <c r="A26" s="180"/>
      <c r="B26" s="587" t="s">
        <v>582</v>
      </c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10"/>
      <c r="O26" s="31"/>
    </row>
    <row r="27" spans="1:15" s="2" customFormat="1" ht="20.25" customHeight="1">
      <c r="A27" s="180"/>
      <c r="B27" s="587" t="s">
        <v>583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10"/>
      <c r="O27" s="31"/>
    </row>
    <row r="28" spans="1:15" s="2" customFormat="1" ht="12.75" customHeight="1">
      <c r="A28" s="180"/>
      <c r="B28" s="587" t="s">
        <v>584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183" t="s">
        <v>669</v>
      </c>
      <c r="N28" s="10"/>
      <c r="O28" s="176"/>
    </row>
    <row r="29" spans="1:15" s="2" customFormat="1" ht="24" customHeight="1">
      <c r="A29" s="1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O29" s="31"/>
    </row>
    <row r="30" spans="1:15" s="2" customFormat="1" ht="12.75">
      <c r="A30" s="1"/>
      <c r="O30" s="31"/>
    </row>
    <row r="31" spans="1:15" s="2" customFormat="1" ht="12.75">
      <c r="A31" s="1"/>
      <c r="O31" s="31"/>
    </row>
    <row r="32" spans="1:15" s="2" customFormat="1" ht="12.75">
      <c r="A32" s="1"/>
      <c r="O32" s="31"/>
    </row>
    <row r="33" spans="1:15" s="2" customFormat="1" ht="12.75">
      <c r="A33" s="1"/>
      <c r="O33" s="31"/>
    </row>
    <row r="34" spans="1:15" s="2" customFormat="1" ht="12.75">
      <c r="A34" s="1"/>
      <c r="O34" s="31"/>
    </row>
    <row r="35" spans="1:15" s="2" customFormat="1" ht="12.75">
      <c r="A35" s="1"/>
      <c r="O35" s="31"/>
    </row>
    <row r="36" spans="1:15" s="2" customFormat="1" ht="12.75">
      <c r="A36" s="1"/>
      <c r="O36" s="31"/>
    </row>
    <row r="37" spans="1:15" s="2" customFormat="1" ht="12.75">
      <c r="A37" s="1"/>
      <c r="O37" s="31"/>
    </row>
    <row r="38" spans="1:15" s="2" customFormat="1" ht="12.75">
      <c r="A38" s="1"/>
      <c r="O38" s="31"/>
    </row>
    <row r="39" spans="1:15" s="2" customFormat="1" ht="12.75">
      <c r="A39" s="1"/>
      <c r="O39" s="31"/>
    </row>
    <row r="40" spans="1:15" s="2" customFormat="1" ht="12.75">
      <c r="A40" s="1"/>
      <c r="O40" s="31"/>
    </row>
    <row r="41" spans="1:15" s="2" customFormat="1" ht="12.75">
      <c r="A41" s="1"/>
      <c r="O41" s="31"/>
    </row>
    <row r="42" spans="1:15" s="2" customFormat="1" ht="12.75">
      <c r="A42" s="1"/>
      <c r="O42" s="31"/>
    </row>
    <row r="43" spans="1:15" s="9" customFormat="1" ht="13.5">
      <c r="A43" s="1"/>
      <c r="O43" s="97"/>
    </row>
  </sheetData>
  <sheetProtection password="C92A" sheet="1" objects="1" scenarios="1"/>
  <protectedRanges>
    <protectedRange sqref="K7 L15:M15 L19:M19 L11:M13" name="Raspon8"/>
  </protectedRanges>
  <mergeCells count="63">
    <mergeCell ref="B28:L28"/>
    <mergeCell ref="B1:M1"/>
    <mergeCell ref="B29:M29"/>
    <mergeCell ref="C11:D11"/>
    <mergeCell ref="C12:D12"/>
    <mergeCell ref="C13:D13"/>
    <mergeCell ref="C14:D14"/>
    <mergeCell ref="C15:D15"/>
    <mergeCell ref="E11:K11"/>
    <mergeCell ref="L11:M11"/>
    <mergeCell ref="E12:K12"/>
    <mergeCell ref="L12:M12"/>
    <mergeCell ref="E13:K13"/>
    <mergeCell ref="L13:M13"/>
    <mergeCell ref="E14:K14"/>
    <mergeCell ref="L14:M14"/>
    <mergeCell ref="E15:K15"/>
    <mergeCell ref="L15:M15"/>
    <mergeCell ref="B9:C9"/>
    <mergeCell ref="L10:M10"/>
    <mergeCell ref="D9:M9"/>
    <mergeCell ref="E10:K10"/>
    <mergeCell ref="L7:M7"/>
    <mergeCell ref="C10:D10"/>
    <mergeCell ref="E7:I7"/>
    <mergeCell ref="L2:M2"/>
    <mergeCell ref="E2:K2"/>
    <mergeCell ref="C3:D3"/>
    <mergeCell ref="E3:K3"/>
    <mergeCell ref="L3:M3"/>
    <mergeCell ref="C2:D2"/>
    <mergeCell ref="C4:D4"/>
    <mergeCell ref="E4:K4"/>
    <mergeCell ref="L4:M4"/>
    <mergeCell ref="E5:K5"/>
    <mergeCell ref="L5:M5"/>
    <mergeCell ref="E6:K6"/>
    <mergeCell ref="L6:M6"/>
    <mergeCell ref="C16:D16"/>
    <mergeCell ref="E16:K16"/>
    <mergeCell ref="L16:M16"/>
    <mergeCell ref="C17:D17"/>
    <mergeCell ref="E17:K17"/>
    <mergeCell ref="L17:M17"/>
    <mergeCell ref="C18:D18"/>
    <mergeCell ref="E18:K18"/>
    <mergeCell ref="L18:M18"/>
    <mergeCell ref="C19:D19"/>
    <mergeCell ref="E19:K19"/>
    <mergeCell ref="L19:M19"/>
    <mergeCell ref="C20:D20"/>
    <mergeCell ref="E20:K20"/>
    <mergeCell ref="L20:M20"/>
    <mergeCell ref="C21:D21"/>
    <mergeCell ref="E21:K21"/>
    <mergeCell ref="L21:M21"/>
    <mergeCell ref="B26:M26"/>
    <mergeCell ref="B27:M27"/>
    <mergeCell ref="C22:D22"/>
    <mergeCell ref="E22:K22"/>
    <mergeCell ref="L22:M22"/>
    <mergeCell ref="B24:M24"/>
    <mergeCell ref="B25:M25"/>
  </mergeCells>
  <dataValidations count="1">
    <dataValidation type="decimal" allowBlank="1" showInputMessage="1" showErrorMessage="1" sqref="K7">
      <formula1>0</formula1>
      <formula2>100</formula2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2011&amp;C&amp;"Arial,Uobičajeno"&amp;8RRiF-ov obrazac  ©  www.rrif.hr&amp;R&amp;"Arial,Uobičajeno"&amp;8Stranica 8          .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9" customWidth="1"/>
    <col min="2" max="2" width="3.57421875" style="9" customWidth="1"/>
    <col min="3" max="3" width="0.85546875" style="9" customWidth="1"/>
    <col min="4" max="4" width="17.7109375" style="9" customWidth="1"/>
    <col min="5" max="5" width="8.28125" style="9" customWidth="1"/>
    <col min="6" max="6" width="8.8515625" style="9" customWidth="1"/>
    <col min="7" max="7" width="12.28125" style="9" customWidth="1"/>
    <col min="8" max="9" width="10.00390625" style="9" customWidth="1"/>
    <col min="10" max="10" width="8.8515625" style="9" customWidth="1"/>
    <col min="11" max="11" width="15.7109375" style="9" customWidth="1"/>
    <col min="12" max="12" width="4.421875" style="9" customWidth="1"/>
    <col min="13" max="16384" width="8.8515625" style="9" customWidth="1"/>
  </cols>
  <sheetData>
    <row r="1" spans="2:11" ht="24" customHeight="1" thickBot="1"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2:11" ht="63" customHeight="1" thickBot="1">
      <c r="B2" s="602" t="str">
        <f>"RRIF-ov DOH OBRAZAC          ZA "&amp;podaci!B2&amp;". GODINU"</f>
        <v>RRIF-ov DOH OBRAZAC          ZA 2011. GODINU</v>
      </c>
      <c r="C2" s="603"/>
      <c r="D2" s="603"/>
      <c r="E2" s="603"/>
      <c r="F2" s="603"/>
      <c r="G2" s="603"/>
      <c r="H2" s="603"/>
      <c r="I2" s="146"/>
      <c r="J2" s="146"/>
      <c r="K2" s="147"/>
    </row>
    <row r="3" ht="24" customHeight="1"/>
    <row r="4" spans="2:11" ht="30">
      <c r="B4" s="605" t="s">
        <v>605</v>
      </c>
      <c r="C4" s="605"/>
      <c r="D4" s="605"/>
      <c r="E4" s="605"/>
      <c r="F4" s="605"/>
      <c r="G4" s="605"/>
      <c r="H4" s="605"/>
      <c r="I4" s="605"/>
      <c r="J4" s="605"/>
      <c r="K4" s="605"/>
    </row>
    <row r="5" spans="2:11" ht="30">
      <c r="B5" s="604" t="s">
        <v>606</v>
      </c>
      <c r="C5" s="604"/>
      <c r="D5" s="604"/>
      <c r="E5" s="604"/>
      <c r="F5" s="604"/>
      <c r="G5" s="604"/>
      <c r="H5" s="604"/>
      <c r="I5" s="604"/>
      <c r="J5" s="604"/>
      <c r="K5" s="604"/>
    </row>
    <row r="6" ht="24" customHeight="1"/>
    <row r="7" ht="18.75" customHeight="1">
      <c r="B7" s="153" t="s">
        <v>593</v>
      </c>
    </row>
    <row r="8" ht="6" customHeight="1"/>
    <row r="9" spans="2:4" ht="18.75" customHeight="1">
      <c r="B9" s="143" t="s">
        <v>1</v>
      </c>
      <c r="D9" s="9" t="s">
        <v>610</v>
      </c>
    </row>
    <row r="10" spans="2:4" ht="18.75" customHeight="1">
      <c r="B10" s="143" t="s">
        <v>2</v>
      </c>
      <c r="D10" s="9" t="s">
        <v>597</v>
      </c>
    </row>
    <row r="11" spans="2:4" ht="18.75" customHeight="1">
      <c r="B11" s="143" t="s">
        <v>3</v>
      </c>
      <c r="D11" s="9" t="s">
        <v>617</v>
      </c>
    </row>
    <row r="12" spans="2:4" ht="18.75" customHeight="1">
      <c r="B12" s="143" t="s">
        <v>4</v>
      </c>
      <c r="D12" s="9" t="s">
        <v>594</v>
      </c>
    </row>
    <row r="13" spans="2:4" ht="18.75" customHeight="1">
      <c r="B13" s="143" t="s">
        <v>5</v>
      </c>
      <c r="D13" s="9" t="s">
        <v>618</v>
      </c>
    </row>
    <row r="14" spans="2:4" ht="18.75" customHeight="1">
      <c r="B14" s="143" t="s">
        <v>6</v>
      </c>
      <c r="D14" s="9" t="s">
        <v>630</v>
      </c>
    </row>
    <row r="15" spans="2:4" ht="18.75" customHeight="1">
      <c r="B15" s="143" t="s">
        <v>7</v>
      </c>
      <c r="D15" s="9" t="s">
        <v>595</v>
      </c>
    </row>
    <row r="16" spans="2:4" ht="18.75" customHeight="1">
      <c r="B16" s="143"/>
      <c r="D16" s="9" t="s">
        <v>596</v>
      </c>
    </row>
    <row r="17" ht="19.5" customHeight="1">
      <c r="B17" s="143"/>
    </row>
    <row r="18" spans="2:4" ht="18.75" customHeight="1">
      <c r="B18" s="154" t="s">
        <v>598</v>
      </c>
      <c r="C18" s="144"/>
      <c r="D18" s="144"/>
    </row>
    <row r="19" spans="2:4" ht="6" customHeight="1">
      <c r="B19" s="144"/>
      <c r="C19" s="144"/>
      <c r="D19" s="144"/>
    </row>
    <row r="20" spans="2:4" ht="18.75" customHeight="1">
      <c r="B20" s="145" t="s">
        <v>1</v>
      </c>
      <c r="C20" s="144"/>
      <c r="D20" s="144" t="s">
        <v>599</v>
      </c>
    </row>
    <row r="21" spans="2:4" ht="18.75" customHeight="1">
      <c r="B21" s="145" t="s">
        <v>2</v>
      </c>
      <c r="C21" s="144"/>
      <c r="D21" s="144" t="s">
        <v>600</v>
      </c>
    </row>
    <row r="22" spans="2:4" ht="13.5">
      <c r="B22" s="145"/>
      <c r="C22" s="144"/>
      <c r="D22" s="144" t="s">
        <v>601</v>
      </c>
    </row>
    <row r="23" ht="19.5" customHeight="1">
      <c r="B23" s="143"/>
    </row>
    <row r="24" ht="18.75" customHeight="1">
      <c r="B24" s="153" t="s">
        <v>602</v>
      </c>
    </row>
    <row r="25" ht="6" customHeight="1"/>
    <row r="26" spans="2:4" ht="18.75" customHeight="1">
      <c r="B26" s="143" t="s">
        <v>1</v>
      </c>
      <c r="D26" s="9" t="s">
        <v>634</v>
      </c>
    </row>
    <row r="27" spans="2:4" ht="18.75" customHeight="1">
      <c r="B27" s="143"/>
      <c r="D27" s="9" t="s">
        <v>603</v>
      </c>
    </row>
    <row r="28" spans="2:4" ht="18.75" customHeight="1">
      <c r="B28" s="143" t="s">
        <v>2</v>
      </c>
      <c r="D28" s="9" t="s">
        <v>604</v>
      </c>
    </row>
    <row r="29" ht="18.75" customHeight="1">
      <c r="D29" s="9" t="s">
        <v>635</v>
      </c>
    </row>
    <row r="30" spans="2:4" ht="18.75" customHeight="1" hidden="1">
      <c r="B30" s="143" t="s">
        <v>3</v>
      </c>
      <c r="D30" s="9" t="s">
        <v>619</v>
      </c>
    </row>
    <row r="31" spans="2:11" ht="18.75" customHeight="1" hidden="1">
      <c r="B31" s="143"/>
      <c r="D31" s="9" t="s">
        <v>620</v>
      </c>
      <c r="E31" s="601" t="s">
        <v>622</v>
      </c>
      <c r="F31" s="601"/>
      <c r="G31" s="601"/>
      <c r="H31" s="601"/>
      <c r="I31" s="601"/>
      <c r="J31" s="601"/>
      <c r="K31" s="601"/>
    </row>
    <row r="32" spans="2:4" ht="18.75" customHeight="1" hidden="1">
      <c r="B32" s="143"/>
      <c r="D32" s="9" t="s">
        <v>621</v>
      </c>
    </row>
    <row r="33" spans="2:11" ht="18.75" customHeight="1" hidden="1">
      <c r="B33" s="143"/>
      <c r="E33" s="601" t="s">
        <v>623</v>
      </c>
      <c r="F33" s="601"/>
      <c r="G33" s="601"/>
      <c r="H33" s="601"/>
      <c r="I33" s="601"/>
      <c r="J33" s="601"/>
      <c r="K33" s="601"/>
    </row>
    <row r="34" spans="2:4" ht="18.75" customHeight="1">
      <c r="B34" s="143" t="s">
        <v>3</v>
      </c>
      <c r="D34" s="9" t="s">
        <v>607</v>
      </c>
    </row>
    <row r="35" spans="4:11" ht="18.75" customHeight="1">
      <c r="D35" s="9" t="s">
        <v>608</v>
      </c>
      <c r="H35" s="601" t="s">
        <v>609</v>
      </c>
      <c r="I35" s="601"/>
      <c r="J35" s="601"/>
      <c r="K35" s="601"/>
    </row>
    <row r="36" spans="2:11" ht="24" customHeight="1">
      <c r="B36" s="600"/>
      <c r="C36" s="600"/>
      <c r="D36" s="600"/>
      <c r="E36" s="600"/>
      <c r="F36" s="600"/>
      <c r="G36" s="600"/>
      <c r="H36" s="600"/>
      <c r="I36" s="600"/>
      <c r="J36" s="600"/>
      <c r="K36" s="600"/>
    </row>
  </sheetData>
  <sheetProtection password="C92A" sheet="1" objects="1" scenarios="1"/>
  <mergeCells count="8">
    <mergeCell ref="B1:K1"/>
    <mergeCell ref="B36:K36"/>
    <mergeCell ref="H35:K35"/>
    <mergeCell ref="B2:H2"/>
    <mergeCell ref="B5:K5"/>
    <mergeCell ref="B4:K4"/>
    <mergeCell ref="E33:K33"/>
    <mergeCell ref="E31:K31"/>
  </mergeCells>
  <hyperlinks>
    <hyperlink ref="B5" r:id="rId1" display="www.rrif.hr"/>
    <hyperlink ref="H35" r:id="rId2" display="www.rrif.hr/pretplata.html"/>
    <hyperlink ref="E31" r:id="rId3" display="http://www.rrif.hr/Prijava_poreza_na_dohodak_gradana_za_2010_-13123C.pdf"/>
    <hyperlink ref="E33" r:id="rId4" display="http://www.rrif.hr/Godisnja_prijava_poreza_na_dohodak_obrtnickih_i_dr-13041C.pdf"/>
  </hyperlinks>
  <printOptions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8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Tisljar</dc:creator>
  <cp:keywords/>
  <dc:description/>
  <cp:lastModifiedBy>Ivo Tisljar</cp:lastModifiedBy>
  <cp:lastPrinted>2012-01-22T13:57:26Z</cp:lastPrinted>
  <dcterms:created xsi:type="dcterms:W3CDTF">2011-01-16T22:40:28Z</dcterms:created>
  <dcterms:modified xsi:type="dcterms:W3CDTF">2012-01-30T13:27:20Z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