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D6C6E155-C862-4061-BD8A-89FD8862DC8A}" xr6:coauthVersionLast="47" xr6:coauthVersionMax="47" xr10:uidLastSave="{00000000-0000-0000-0000-000000000000}"/>
  <workbookProtection workbookAlgorithmName="SHA-512" workbookHashValue="ZQhpJMerrm8/1R7OMYN8Tz3ODtEGAejGMDEvCj5mp9vywCKD4dd9YT+BlIiMbgjAVL0ScKe+loLdykqbZkDN4w==" workbookSaltValue="koBfFLWs8Phu3PVGnmsFew==" workbookSpinCount="100000" lockStructure="1"/>
  <bookViews>
    <workbookView xWindow="-120" yWindow="-120" windowWidth="29040" windowHeight="17640" activeTab="6" xr2:uid="{00000000-000D-0000-FFFF-FFFF00000000}"/>
  </bookViews>
  <sheets>
    <sheet name="Str. 1" sheetId="28" r:id="rId1"/>
    <sheet name="Str. 2" sheetId="20" r:id="rId2"/>
    <sheet name="Str. 3" sheetId="22" r:id="rId3"/>
    <sheet name="Str. 4" sheetId="21" r:id="rId4"/>
    <sheet name="Str. 5" sheetId="29" r:id="rId5"/>
    <sheet name="Str 6." sheetId="30" r:id="rId6"/>
    <sheet name="uputa" sheetId="11" r:id="rId7"/>
    <sheet name="podaci" sheetId="23" state="hidden" r:id="rId8"/>
    <sheet name="xml" sheetId="24" state="hidden" r:id="rId9"/>
    <sheet name="bilješke" sheetId="26" r:id="rId10"/>
  </sheets>
  <definedNames>
    <definedName name="_rbr01">'Str. 2'!$G$7</definedName>
    <definedName name="_rbr02">'Str. 2'!$G$8</definedName>
    <definedName name="_rbr03">'Str. 2'!$G$9</definedName>
    <definedName name="_rbr04">'Str. 2'!$G$10</definedName>
    <definedName name="_rbr05">'Str. 2'!$G$13</definedName>
    <definedName name="_rbr06">'Str. 2'!$G$14</definedName>
    <definedName name="_rbr07">'Str. 2'!$G$15</definedName>
    <definedName name="_rbr08">'Str. 2'!$G$16</definedName>
    <definedName name="_rbr09">'Str. 2'!$G$17</definedName>
    <definedName name="_rbr10">'Str. 2'!$G$18</definedName>
    <definedName name="_rbr11">'Str. 2'!$G$19</definedName>
    <definedName name="_rbr12">'Str. 2'!$G$20</definedName>
    <definedName name="_rbr13">'Str. 2'!$G$21</definedName>
    <definedName name="_rbr14">'Str. 2'!$G$22</definedName>
    <definedName name="_rbr15">'Str. 2'!$G$23</definedName>
    <definedName name="_rbr16">'Str. 2'!$G$24</definedName>
    <definedName name="_rbr17">'Str. 2'!$G$25</definedName>
    <definedName name="_rbr18">'Str. 2'!$G$26</definedName>
    <definedName name="_rbr19">'Str. 2'!$G$27</definedName>
    <definedName name="_rbr20">'Str. 2'!$G$28</definedName>
    <definedName name="_rbr21">'Str. 2'!$G$29</definedName>
    <definedName name="_rbr22">'Str. 2'!$G$30</definedName>
    <definedName name="_rbr23">'Str. 2'!$G$31</definedName>
    <definedName name="_rbr24">'Str. 2'!$G$32</definedName>
    <definedName name="_rbr25">'Str. 2'!$G$33</definedName>
    <definedName name="_rbr26">'Str. 2'!$G$34</definedName>
    <definedName name="_rbr27">'Str. 3'!$G$3</definedName>
    <definedName name="_rbr28">'Str. 3'!$G$4</definedName>
    <definedName name="_rbr29">'Str. 3'!$G$5</definedName>
    <definedName name="_rbr30">'Str. 3'!$G$6</definedName>
    <definedName name="_rbr31">'Str. 3'!$G$7</definedName>
    <definedName name="_rbr32">'Str. 3'!$G$8</definedName>
    <definedName name="_rbr33">'Str. 3'!$G$9</definedName>
    <definedName name="_rbr34">'Str. 3'!$G$10</definedName>
    <definedName name="_rbr35">'Str. 3'!$G$13</definedName>
    <definedName name="_rbr36">'Str. 3'!$G$16</definedName>
    <definedName name="_rbr37">'Str. 3'!$G$17</definedName>
    <definedName name="_rbr38">'Str. 3'!$G$18</definedName>
    <definedName name="_rbr39">'Str. 3'!$G$21</definedName>
    <definedName name="_rbr40">'Str. 3'!$G$22</definedName>
    <definedName name="_rbr41">'Str. 3'!$G$23</definedName>
    <definedName name="_rbr42">'Str. 3'!$G$26</definedName>
    <definedName name="_rbr43">'Str. 3'!$G$27</definedName>
    <definedName name="_rbr43_Limit">podaci!$E$9</definedName>
    <definedName name="_rbr43_NizaStopa">podaci!$E$12</definedName>
    <definedName name="_rbr43_VisaStopa">podaci!$E$15</definedName>
    <definedName name="_rbr44">'Str. 3'!$G$28</definedName>
    <definedName name="_rbr45">'Str. 3'!$G$31</definedName>
    <definedName name="_rbr46">'Str. 3'!$G$32</definedName>
    <definedName name="_rbr47">'Str. 3'!$G$33</definedName>
    <definedName name="_rbr49">'Str. 4'!$G$2</definedName>
    <definedName name="_rbr50">'Str. 4'!$G$7</definedName>
    <definedName name="_rbr51">'Str. 4'!$G$12</definedName>
    <definedName name="_rbr52">'Str. 4'!$G$13</definedName>
    <definedName name="_rbr53">'Str. 4'!$G$16</definedName>
    <definedName name="_rbr54">'Str. 4'!$G$17</definedName>
    <definedName name="_rbr55">'Str. 4'!$G$18</definedName>
    <definedName name="_rbr56">'Str. 4'!$G$19</definedName>
    <definedName name="_rbr57">'Str. 4'!$G$20</definedName>
    <definedName name="_rbr58">'Str. 4'!$G$21</definedName>
    <definedName name="_rbr59">'Str. 4'!$G$22</definedName>
    <definedName name="_rbr59_Limit">podaci!$E$18</definedName>
    <definedName name="_rbr59_Stopa">podaci!$E$21</definedName>
    <definedName name="_X1">'Str 6.'!$H$4</definedName>
    <definedName name="_X2">'Str 6.'!$H$7</definedName>
    <definedName name="_X3">'Str 6.'!$H$8</definedName>
    <definedName name="brojmjeseci">'Str. 4'!$F$22</definedName>
    <definedName name="Mjeseci">podaci!$B$3:$B$14</definedName>
    <definedName name="_xlnm.Print_Area" localSheetId="5">'Str 6.'!$B$2:$H$24</definedName>
    <definedName name="_xlnm.Print_Area" localSheetId="0">'Str. 1'!$B$2:$I$27</definedName>
    <definedName name="_xlnm.Print_Area" localSheetId="1">'Str. 2'!$B$2:$G$34</definedName>
    <definedName name="_xlnm.Print_Area" localSheetId="2">'Str. 3'!$B$2:$G$33</definedName>
    <definedName name="_xlnm.Print_Area" localSheetId="3">'Str. 4'!$B$2:$G$30</definedName>
    <definedName name="_xlnm.Print_Area" localSheetId="4">'Str. 5'!$B$2:$H$22</definedName>
    <definedName name="_xlnm.Print_Area" localSheetId="6">uputa!$B$2:$K$28</definedName>
    <definedName name="rbr34_1">'Str. 3'!$G$11</definedName>
    <definedName name="rbr34_2">'Str. 3'!$G$12</definedName>
    <definedName name="rbr49_1">'Str. 4'!$G$3</definedName>
    <definedName name="rbr49_2">'Str. 4'!$G$4</definedName>
    <definedName name="rbr49_3">'Str. 4'!$G$5</definedName>
    <definedName name="rbr49_4">'Str. 4'!$G$6</definedName>
    <definedName name="rbr50_1">'Str. 4'!$G$8</definedName>
    <definedName name="rbr50_2">'Str. 4'!$G$9</definedName>
    <definedName name="rbr50_3">'Str. 4'!$G$10</definedName>
    <definedName name="rbr50_4">'Str. 4'!$G$11</definedName>
    <definedName name="UPPPR">'Str 6.'!$K$4</definedName>
    <definedName name="ZaGodinu">podaci!$E$3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0" l="1"/>
  <c r="G5" i="30"/>
  <c r="G6" i="30"/>
  <c r="I3" i="28"/>
  <c r="G27" i="22"/>
  <c r="E6" i="23"/>
  <c r="D22" i="11" s="1"/>
  <c r="B2" i="11"/>
  <c r="G10" i="22" l="1"/>
  <c r="D74" i="24" s="1"/>
  <c r="F74" i="24" s="1"/>
  <c r="A3" i="24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D41" i="24"/>
  <c r="F41" i="24" s="1"/>
  <c r="D42" i="24"/>
  <c r="F42" i="24" s="1"/>
  <c r="D45" i="24"/>
  <c r="F45" i="24" s="1"/>
  <c r="D46" i="24"/>
  <c r="F46" i="24" s="1"/>
  <c r="D47" i="24"/>
  <c r="F47" i="24" s="1"/>
  <c r="D48" i="24"/>
  <c r="F48" i="24" s="1"/>
  <c r="D49" i="24"/>
  <c r="F49" i="24" s="1"/>
  <c r="D50" i="24"/>
  <c r="F50" i="24" s="1"/>
  <c r="D51" i="24"/>
  <c r="F51" i="24"/>
  <c r="D52" i="24"/>
  <c r="F52" i="24" s="1"/>
  <c r="D53" i="24"/>
  <c r="F53" i="24" s="1"/>
  <c r="D54" i="24"/>
  <c r="F54" i="24" s="1"/>
  <c r="D55" i="24"/>
  <c r="F55" i="24"/>
  <c r="D56" i="24"/>
  <c r="F56" i="24"/>
  <c r="D57" i="24"/>
  <c r="F57" i="24" s="1"/>
  <c r="D58" i="24"/>
  <c r="F58" i="24"/>
  <c r="D59" i="24"/>
  <c r="F59" i="24"/>
  <c r="D60" i="24"/>
  <c r="F60" i="24"/>
  <c r="D61" i="24"/>
  <c r="F61" i="24"/>
  <c r="D62" i="24"/>
  <c r="F62" i="24" s="1"/>
  <c r="D63" i="24"/>
  <c r="F63" i="24" s="1"/>
  <c r="D64" i="24"/>
  <c r="F64" i="24"/>
  <c r="D65" i="24"/>
  <c r="F65" i="24" s="1"/>
  <c r="D67" i="24"/>
  <c r="F67" i="24" s="1"/>
  <c r="D68" i="24"/>
  <c r="F68" i="24" s="1"/>
  <c r="D69" i="24"/>
  <c r="F69" i="24" s="1"/>
  <c r="D70" i="24"/>
  <c r="F70" i="24" s="1"/>
  <c r="D71" i="24"/>
  <c r="F71" i="24" s="1"/>
  <c r="D72" i="24"/>
  <c r="F72" i="24" s="1"/>
  <c r="D73" i="24"/>
  <c r="F73" i="24" s="1"/>
  <c r="D75" i="24"/>
  <c r="F75" i="24" s="1"/>
  <c r="D76" i="24"/>
  <c r="F76" i="24"/>
  <c r="D79" i="24"/>
  <c r="F79" i="24" s="1"/>
  <c r="D82" i="24"/>
  <c r="F82" i="24" s="1"/>
  <c r="D88" i="24"/>
  <c r="F88" i="24" s="1"/>
  <c r="D89" i="24"/>
  <c r="F89" i="24" s="1"/>
  <c r="D90" i="24"/>
  <c r="F90" i="24" s="1"/>
  <c r="D91" i="24"/>
  <c r="F91" i="24" s="1"/>
  <c r="D92" i="24"/>
  <c r="F92" i="24" s="1"/>
  <c r="D93" i="24"/>
  <c r="F93" i="24" s="1"/>
  <c r="F94" i="24"/>
  <c r="F95" i="24"/>
  <c r="F96" i="24"/>
  <c r="F97" i="24"/>
  <c r="F98" i="24"/>
  <c r="F99" i="24"/>
  <c r="F100" i="24"/>
  <c r="F101" i="24"/>
  <c r="F102" i="24"/>
  <c r="F103" i="24"/>
  <c r="F104" i="24"/>
  <c r="F105" i="24"/>
  <c r="F106" i="24"/>
  <c r="F107" i="24"/>
  <c r="F108" i="24"/>
  <c r="F109" i="24"/>
  <c r="F110" i="24"/>
  <c r="F111" i="24"/>
  <c r="F112" i="24"/>
  <c r="D113" i="24"/>
  <c r="F113" i="24"/>
  <c r="D114" i="24"/>
  <c r="F114" i="24" s="1"/>
  <c r="D115" i="24"/>
  <c r="F115" i="24"/>
  <c r="D116" i="24"/>
  <c r="F116" i="24"/>
  <c r="B4" i="23"/>
  <c r="B5" i="23" s="1"/>
  <c r="B6" i="23" s="1"/>
  <c r="B7" i="23" s="1"/>
  <c r="B8" i="23" s="1"/>
  <c r="B9" i="23" s="1"/>
  <c r="B10" i="23" s="1"/>
  <c r="B11" i="23" s="1"/>
  <c r="B12" i="23" s="1"/>
  <c r="B13" i="23" s="1"/>
  <c r="B14" i="23" s="1"/>
  <c r="G2" i="21"/>
  <c r="G7" i="21"/>
  <c r="J12" i="22"/>
  <c r="G31" i="22"/>
  <c r="D87" i="24" s="1"/>
  <c r="F87" i="24" s="1"/>
  <c r="G9" i="20"/>
  <c r="G13" i="21" s="1"/>
  <c r="G10" i="20"/>
  <c r="D44" i="24" s="1"/>
  <c r="F44" i="24" s="1"/>
  <c r="G13" i="22" l="1"/>
  <c r="J9" i="22" s="1"/>
  <c r="J6" i="22"/>
  <c r="G34" i="20"/>
  <c r="J10" i="22" s="1"/>
  <c r="D43" i="24"/>
  <c r="F43" i="24" s="1"/>
  <c r="J7" i="22"/>
  <c r="G12" i="21"/>
  <c r="D77" i="24" l="1"/>
  <c r="F77" i="24" s="1"/>
  <c r="J8" i="22"/>
  <c r="D66" i="24"/>
  <c r="F66" i="24" s="1"/>
  <c r="J11" i="22"/>
  <c r="J13" i="22"/>
  <c r="I13" i="22"/>
  <c r="G21" i="22" l="1"/>
  <c r="D81" i="24" s="1"/>
  <c r="F81" i="24" s="1"/>
  <c r="G16" i="22"/>
  <c r="D78" i="24" s="1"/>
  <c r="F78" i="24" s="1"/>
  <c r="D85" i="24"/>
  <c r="F85" i="24" s="1"/>
  <c r="G18" i="22" l="1"/>
  <c r="G23" i="22"/>
  <c r="D83" i="24" s="1"/>
  <c r="F83" i="24" s="1"/>
  <c r="I17" i="22"/>
  <c r="D80" i="24" l="1"/>
  <c r="F80" i="24" s="1"/>
  <c r="I22" i="22"/>
  <c r="G26" i="22"/>
  <c r="D84" i="24" s="1"/>
  <c r="F84" i="24" s="1"/>
  <c r="G28" i="22" l="1"/>
  <c r="G16" i="21" s="1"/>
  <c r="G22" i="21" s="1"/>
  <c r="D86" i="24" l="1"/>
  <c r="F86" i="24" s="1"/>
  <c r="G18" i="21"/>
  <c r="G21" i="21" s="1"/>
  <c r="G20" i="21" l="1"/>
</calcChain>
</file>

<file path=xl/sharedStrings.xml><?xml version="1.0" encoding="utf-8"?>
<sst xmlns="http://schemas.openxmlformats.org/spreadsheetml/2006/main" count="375" uniqueCount="356">
  <si>
    <t>R. br.</t>
  </si>
  <si>
    <t>1.</t>
  </si>
  <si>
    <t>2.</t>
  </si>
  <si>
    <t>3.</t>
  </si>
  <si>
    <t>4.</t>
  </si>
  <si>
    <t>5.</t>
  </si>
  <si>
    <t>6.</t>
  </si>
  <si>
    <t>7.</t>
  </si>
  <si>
    <t>8.</t>
  </si>
  <si>
    <t>do</t>
  </si>
  <si>
    <t>9.</t>
  </si>
  <si>
    <t>UPUTA ZA POPUNJAVANJE OBRASCA</t>
  </si>
  <si>
    <t>Ostala polja nije moguće mijenjati i izračunavaju se automatski</t>
  </si>
  <si>
    <t>Polja koja popunjava korisnik su označena svijetlo zelenom bojom</t>
  </si>
  <si>
    <t>VAŽNO</t>
  </si>
  <si>
    <t>Izračun je isključivo informativan</t>
  </si>
  <si>
    <t>RRiF-plus ne snosi odgovornost za eventualne pogreške u izračunu, kao ni posljedice korištenja</t>
  </si>
  <si>
    <t>ovog obrasca</t>
  </si>
  <si>
    <t>Dobar savjet zlata vrijedi</t>
  </si>
  <si>
    <t>Ako već niste naš pretplatnik do časopisa ćete najlakše doći pozivom naše pretplate na broj</t>
  </si>
  <si>
    <t xml:space="preserve">telefona 01/4699-760, ili posjetom Internet  stranice </t>
  </si>
  <si>
    <t xml:space="preserve">Svota  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</si>
  <si>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</si>
  <si>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</si>
  <si>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</si>
  <si>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</si>
  <si>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</si>
  <si>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</si>
  <si>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</si>
  <si>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</si>
  <si>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</si>
  <si>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</si>
  <si>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</si>
  <si>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</si>
  <si>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</si>
  <si>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</si>
  <si>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</si>
  <si>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</si>
  <si>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</si>
  <si>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</si>
  <si>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</si>
  <si>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</si>
  <si>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</si>
  <si>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</si>
  <si>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</si>
  <si>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</si>
  <si>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</si>
  <si>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34.1.</t>
  </si>
  <si>
    <t>34.2.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</si>
  <si>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</si>
  <si>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</si>
  <si>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</si>
  <si>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</si>
  <si>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</si>
  <si>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</si>
  <si>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</si>
  <si>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</si>
  <si>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</si>
  <si>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</si>
  <si>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</si>
  <si>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</si>
  <si>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</si>
  <si>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49.</t>
  </si>
  <si>
    <t>49.1.</t>
  </si>
  <si>
    <t>49.2.</t>
  </si>
  <si>
    <t>49.3</t>
  </si>
  <si>
    <t>49.4</t>
  </si>
  <si>
    <t>50.</t>
  </si>
  <si>
    <t>50.1.</t>
  </si>
  <si>
    <t>50.2</t>
  </si>
  <si>
    <t>50.3</t>
  </si>
  <si>
    <t>50.4</t>
  </si>
  <si>
    <t>51.</t>
  </si>
  <si>
    <t>53.</t>
  </si>
  <si>
    <t>54.</t>
  </si>
  <si>
    <t>55.</t>
  </si>
  <si>
    <t>56.</t>
  </si>
  <si>
    <t>57.</t>
  </si>
  <si>
    <t>58.</t>
  </si>
  <si>
    <t>59.</t>
  </si>
  <si>
    <t>MINISTARSTVO FINANCIJA</t>
  </si>
  <si>
    <t>POREZNA UPRAVA</t>
  </si>
  <si>
    <t>OBRAZAC PD</t>
  </si>
  <si>
    <t>Područni ured:</t>
  </si>
  <si>
    <t>Ispostava:</t>
  </si>
  <si>
    <t>PRIJAVA POREZA NA DOBIT</t>
  </si>
  <si>
    <t xml:space="preserve">za razdoblje od </t>
  </si>
  <si>
    <t>(dan, mjesec, godina)</t>
  </si>
  <si>
    <t>Potvrda primitka prijave</t>
  </si>
  <si>
    <t>(popunjava Porezna uprava)</t>
  </si>
  <si>
    <t>(nadnevak)</t>
  </si>
  <si>
    <t>(potpis)</t>
  </si>
  <si>
    <t>UTVRĐIVANJE POREZNE OSNOVICE I POREZNE OBVEZE</t>
  </si>
  <si>
    <t>DODATNE UPUTE ZA PODNOŠENJE PRIJAVE POREZA NA DOBITAK</t>
  </si>
  <si>
    <t>Kako sastaviti PD obrazac pretplatnici na Internet izdanje časopisa RRiF mogu vidjeti ovdje:</t>
  </si>
  <si>
    <t>rbr3</t>
  </si>
  <si>
    <t>rbr4</t>
  </si>
  <si>
    <t>rbr26</t>
  </si>
  <si>
    <t>rbr35</t>
  </si>
  <si>
    <t>A</t>
  </si>
  <si>
    <t>B</t>
  </si>
  <si>
    <t>C</t>
  </si>
  <si>
    <t>rbr3+rbr26-rbr35</t>
  </si>
  <si>
    <t>rbr4-rbr26+rbr35</t>
  </si>
  <si>
    <t>rbr37 ili rbr40</t>
  </si>
  <si>
    <t>&lt;ObrazacPD verzijaSheme="2.0" xmlns="http://e-porezna.porezna-uprava.hr/sheme/zahtjevi/ObrazacPD/v2-0"&gt;</t>
  </si>
  <si>
    <t>&lt;Metapodaci xmlns="http://e-porezna.porezna-uprava.hr/sheme/Metapodaci/v2-0"&gt;</t>
  </si>
  <si>
    <t>&lt;Naslov dc="http://purl.org/dc/elements/1.1/title"&gt;Prijava poreza na dobit&lt;/Naslov&gt;</t>
  </si>
  <si>
    <t>&lt;Autor dc="http://purl.org/dc/elements/1.1/creator"&gt;Pero Perić&lt;/Autor&gt;</t>
  </si>
  <si>
    <t>&lt;Datum dc="http://purl.org/dc/elements/1.1/date"&gt;2010-12-28T12:23:55&lt;/Datum&gt;</t>
  </si>
  <si>
    <t>&lt;Format dc="http://purl.org/dc/elements/1.1/format"&gt;text/xml&lt;/Format&gt;</t>
  </si>
  <si>
    <t>&lt;Jezik dc="http://purl.org/dc/elements/1.1/language"&gt;hr-HR&lt;/Jezik&gt;</t>
  </si>
  <si>
    <t>&lt;Identifikator dc="http://purl.org/dc/elements/1.1/identifier"&gt;8977260a-e90c-4643-ba46-554b437cee5e&lt;/Identifikator&gt;</t>
  </si>
  <si>
    <t>&lt;Uskladjenost dc="http://purl.org/dc/terms/conformsTo"&gt;ObrazacPD-v2-0&lt;/Uskladjenost&gt;</t>
  </si>
  <si>
    <t>&lt;Tip dc="http://purl.org/dc/elements/1.1/type"&gt;Elektronički obrazac&lt;/Tip&gt;</t>
  </si>
  <si>
    <t>&lt;Adresant&gt;Ministarstvo Financija, Porezna uprava, Zagreb&lt;/Adresant&gt;</t>
  </si>
  <si>
    <t>&lt;/Metapodaci&gt;</t>
  </si>
  <si>
    <t>&lt;Zaglavlje&gt;</t>
  </si>
  <si>
    <t>&lt;Razdoblje&gt;</t>
  </si>
  <si>
    <t>&lt;DatumOd&gt;2009-01-01&lt;/DatumOd&gt;</t>
  </si>
  <si>
    <t>&lt;DatumDo&gt;2009-12-31&lt;/DatumDo&gt;</t>
  </si>
  <si>
    <t>&lt;/Razdoblje&gt;</t>
  </si>
  <si>
    <t>&lt;Obveznik&gt;</t>
  </si>
  <si>
    <t>&lt;Naziv&gt;Dobra firma d.o.o.&lt;/Naziv&gt;</t>
  </si>
  <si>
    <t>&lt;OIB&gt;00000000001&lt;/OIB&gt;</t>
  </si>
  <si>
    <t>&lt;SifraDjelatnosti&gt;6399&lt;/SifraDjelatnosti&gt;</t>
  </si>
  <si>
    <t>&lt;Adresa&gt;</t>
  </si>
  <si>
    <t>&lt;Mjesto&gt;Zagreb&lt;/Mjesto&gt;</t>
  </si>
  <si>
    <t>&lt;Ulica&gt;Tkalčićeva&lt;/Ulica&gt;</t>
  </si>
  <si>
    <t>&lt;Broj&gt;18&lt;/Broj&gt;</t>
  </si>
  <si>
    <t>&lt;/Adresa&gt;</t>
  </si>
  <si>
    <t>&lt;/Obveznik&gt;</t>
  </si>
  <si>
    <t>&lt;Ispostava&gt;3402&lt;/Ispostava&gt;</t>
  </si>
  <si>
    <t>&lt;BrojZaposlenih&gt;10&lt;/BrojZaposlenih&gt;</t>
  </si>
  <si>
    <t>&lt;Racuni&gt;</t>
  </si>
  <si>
    <t>&lt;Racun&gt;</t>
  </si>
  <si>
    <t>&lt;BrojRacuna&gt;23600000-12345678&lt;/BrojRacuna&gt;</t>
  </si>
  <si>
    <t>&lt;NazivInstitucije&gt;Zagrebačka banka d.d.&lt;/NazivInstitucije&gt;</t>
  </si>
  <si>
    <t>&lt;SjedisteInstitucije&gt;Zagreb&lt;/SjedisteInstitucije&gt;</t>
  </si>
  <si>
    <t>&lt;/Racun&gt;</t>
  </si>
  <si>
    <t>&lt;/Racuni&gt;</t>
  </si>
  <si>
    <t>&lt;/Zaglavlje&gt;</t>
  </si>
  <si>
    <t>rbr</t>
  </si>
  <si>
    <t>tabs</t>
  </si>
  <si>
    <t>&lt;Tijelo&gt;</t>
  </si>
  <si>
    <t>Podatak1</t>
  </si>
  <si>
    <t>Podatak2</t>
  </si>
  <si>
    <t>Podatak3</t>
  </si>
  <si>
    <t>Podatak4</t>
  </si>
  <si>
    <t>Podatak5</t>
  </si>
  <si>
    <t>Podatak6</t>
  </si>
  <si>
    <t>Podatak7</t>
  </si>
  <si>
    <t>Podatak8</t>
  </si>
  <si>
    <t>Podatak9</t>
  </si>
  <si>
    <t>Podatak10</t>
  </si>
  <si>
    <t>Podatak11</t>
  </si>
  <si>
    <t>Podatak12</t>
  </si>
  <si>
    <t>Podatak13</t>
  </si>
  <si>
    <t>Podatak14</t>
  </si>
  <si>
    <t>Podatak15</t>
  </si>
  <si>
    <t>Podatak16</t>
  </si>
  <si>
    <t>Podatak17</t>
  </si>
  <si>
    <t>Podatak18</t>
  </si>
  <si>
    <t>Podatak19</t>
  </si>
  <si>
    <t>Podatak20</t>
  </si>
  <si>
    <t>Podatak31</t>
  </si>
  <si>
    <t>Podatak21</t>
  </si>
  <si>
    <t>Podatak32</t>
  </si>
  <si>
    <t>Podatak22</t>
  </si>
  <si>
    <t>Podatak23</t>
  </si>
  <si>
    <t>Podatak24</t>
  </si>
  <si>
    <t>Podatak25</t>
  </si>
  <si>
    <t>Podatak26</t>
  </si>
  <si>
    <t>Podatak27</t>
  </si>
  <si>
    <t>Podatak28</t>
  </si>
  <si>
    <t>Podatak29</t>
  </si>
  <si>
    <t>Podatak30</t>
  </si>
  <si>
    <t>Podatak33</t>
  </si>
  <si>
    <t>Podatak34</t>
  </si>
  <si>
    <t>Podatak35</t>
  </si>
  <si>
    <t>Podatak36</t>
  </si>
  <si>
    <t>Podatak37</t>
  </si>
  <si>
    <t>Podatak38</t>
  </si>
  <si>
    <t>Podatak39</t>
  </si>
  <si>
    <t>Podatak341</t>
  </si>
  <si>
    <t>Podatak342</t>
  </si>
  <si>
    <t>Podatak40</t>
  </si>
  <si>
    <t>Podatak41</t>
  </si>
  <si>
    <t>Podatak42</t>
  </si>
  <si>
    <t>Podatak43</t>
  </si>
  <si>
    <t>Podatak44</t>
  </si>
  <si>
    <t>Podatak45</t>
  </si>
  <si>
    <t>Podatak46</t>
  </si>
  <si>
    <t>Podatak47</t>
  </si>
  <si>
    <t>Podatak48</t>
  </si>
  <si>
    <t>Podatak49</t>
  </si>
  <si>
    <t>Podatak50</t>
  </si>
  <si>
    <t>Podatak51</t>
  </si>
  <si>
    <t>Podatak52</t>
  </si>
  <si>
    <t>Podatak53</t>
  </si>
  <si>
    <t>Podatak54</t>
  </si>
  <si>
    <t>Podatak55</t>
  </si>
  <si>
    <t>Podatak56</t>
  </si>
  <si>
    <t>Podatak57</t>
  </si>
  <si>
    <t>Podatak58</t>
  </si>
  <si>
    <t>Podatak59</t>
  </si>
  <si>
    <t>Podatak481</t>
  </si>
  <si>
    <t>Podatak482</t>
  </si>
  <si>
    <t>Podatak483</t>
  </si>
  <si>
    <t>Podatak491</t>
  </si>
  <si>
    <t>Podatak492</t>
  </si>
  <si>
    <t>Podatak493</t>
  </si>
  <si>
    <t>Podatak494</t>
  </si>
  <si>
    <t>Podatak501</t>
  </si>
  <si>
    <t>Podatak502</t>
  </si>
  <si>
    <t>Podatak503</t>
  </si>
  <si>
    <t>Podatak504</t>
  </si>
  <si>
    <t>&lt;/Tijelo&gt;</t>
  </si>
  <si>
    <t>&lt;/ObrazacPD&gt;</t>
  </si>
  <si>
    <t>Podatak60</t>
  </si>
  <si>
    <t>Podatak61</t>
  </si>
  <si>
    <t>Podatak62</t>
  </si>
  <si>
    <t>Podatak63</t>
  </si>
  <si>
    <t>UKUPNI PRIHODI</t>
  </si>
  <si>
    <t>I. DOBIT/GUBITAK IZ RAČUNA DOBITI I GUBITKA</t>
  </si>
  <si>
    <t>UKUPNI RASHODI</t>
  </si>
  <si>
    <t>DOBIT (r. br. 1. - r. br. 2.)</t>
  </si>
  <si>
    <t>GUBITAK (r. br. 2. - r. br. 1.)</t>
  </si>
  <si>
    <t>II. POVEĆANJE DOBITI/SMANJENJE GUBITKA</t>
  </si>
  <si>
    <t>Amortizacija (čl. 12. st. 13., 16., 17., 18. i 19. Zakona)</t>
  </si>
  <si>
    <t>Manjkovi na imovini iznad visine utvrđene odlukom Hrvatske gospodarske komore, odnosno Hrvatske obrtničke komore (čl. 7. st. 1. t. 5. Zakona)</t>
  </si>
  <si>
    <t>Troškovi kazni za prekršaje i prijestupe (čl. 7. st. 1. t. 7. Zakona)</t>
  </si>
  <si>
    <t>Kamate na zajmove dioničara i članova društva (čl. 8. Zakona)</t>
  </si>
  <si>
    <t>Kamate između povezanih osoba (čl. 14. Zakona)</t>
  </si>
  <si>
    <t>Rashodi od nerealiziranih gubitaka (čl. 7. st. 1. t. 1. Zakona)</t>
  </si>
  <si>
    <t>Iznos povećanja porezne osnovice zbog promjene metode utvrđivanja porezne osnovice (čl. 16. Zakona)</t>
  </si>
  <si>
    <t>Opis</t>
  </si>
  <si>
    <t>UKUPNA POVEĆANJA DOBITI/SMANJENJA GUBITKA (red. br. 5. do 25.)</t>
  </si>
  <si>
    <t>Rashodi darovanja iznad propisanih svota (čl. 7. st. 1. t. 10. Zakona)</t>
  </si>
  <si>
    <t>Vrijednosno usklađenje i otpis potraživanja (čl. 9. Zakona)</t>
  </si>
  <si>
    <t>Vrijednosno usklađenje zaliha (čl. 10. Zakona)</t>
  </si>
  <si>
    <t>Vrijednosno usklađenje financijske imovine (čl. 10. Zakona)</t>
  </si>
  <si>
    <t>Troškovi rezerviranja (čl. 11. Zakona)</t>
  </si>
  <si>
    <t>III. SMANJENJE DOBITI/POVEĆANJE GUBITKA</t>
  </si>
  <si>
    <t>Prihodi od dividendi i udjela u dobiti (čl. 6. st. 1. t. 1. Zakona)</t>
  </si>
  <si>
    <t>Prihodi od naplaćenih otpisanih potraživanja (čl. 6. st. 1. t. 3. Zakona)</t>
  </si>
  <si>
    <t>Smanjenje dobiti zbog promjene metode utvrđivanja porezne osnovice (čl. 16. Zakona)</t>
  </si>
  <si>
    <t>Trošak amortizacije koji ranije nije bio priznat (čl. 6. st. 1. t. 4. Zakona)</t>
  </si>
  <si>
    <t>Državna potpora za obrazovanje i izobrazbu (čl. 14. Pravilnika)</t>
  </si>
  <si>
    <t>UKUPNA SMANJENJA DOBITI/POVEĆANJA GUBITKA (r. br. 27. do 34.)</t>
  </si>
  <si>
    <t>IV. POREZNA OSNOVICA</t>
  </si>
  <si>
    <t>Preneseni porezni gubitak (čl. 17. Zakona)</t>
  </si>
  <si>
    <t>Porezna osnovica (r. br. 36. - r. br. 37.)</t>
  </si>
  <si>
    <t>V. POREZNI GUBITAK</t>
  </si>
  <si>
    <t>Porezni gubitak za prijenos (r. br. 39. - r. br. 40.)</t>
  </si>
  <si>
    <t>VI. POREZNA OBVEZA</t>
  </si>
  <si>
    <t>Porezna osnovica (r. br. 38.)</t>
  </si>
  <si>
    <t>Porezna stopa (čl. 28. Zakona)</t>
  </si>
  <si>
    <t>Porezna obveza (r. br. 42. x r. br. 43.)</t>
  </si>
  <si>
    <t>VII. POREZNE OLAKŠICE, OSLOBOĐENJA I POTICAJI</t>
  </si>
  <si>
    <t>Olakšice i oslobođenja za potpomognuta područja (r. br. 46. + r. br. 47.)</t>
  </si>
  <si>
    <t>VIII. POREZNA OBVEZA NAKON ODBITKA OLAKŠICA, OSLOBOĐENJA I POTICAJA</t>
  </si>
  <si>
    <t>Ova tablica sadrži pet listova i na svakom se nalazi jedna stranica PD obrasca</t>
  </si>
  <si>
    <t>Na list bilješke slobodno možete upisati što želite</t>
  </si>
  <si>
    <t>50% troškova reprezentacije (čl. 7. st. 1. t. 3. Zakona)</t>
  </si>
  <si>
    <t>Iznos nepriznatih troškova za osobni prijevoz (čl. 7. st. 1. t. 4. Zakona)</t>
  </si>
  <si>
    <t>Povlastice i drugi oblici imovinskih koristi (čl. 7. st. 1. t .9. Zakona)</t>
  </si>
  <si>
    <t>Ukupni iznos državnih potpora, čl. 6. st. 1. t. 5. (r. br. 34.1. i r. br. 34.2.)</t>
  </si>
  <si>
    <t>Državna potpora za istraživačko razvojne projekte (čl.15. Pravilnika)</t>
  </si>
  <si>
    <t>Dobit / gubitak nakon povećanja i smanjenja
(r. br. 3. + r. br. 26. – r. br. 35.) ili (r. br. 4. – r. br. 26. + r. br. 35.)</t>
  </si>
  <si>
    <t>rrif.hr</t>
  </si>
  <si>
    <t>rrif.hr/pretplata.html</t>
  </si>
  <si>
    <t>Ukupni iznos olakšica, oslobođenja i poticaja (r. br. 45. + r. br. 51.)</t>
  </si>
  <si>
    <t>Amortizacija iznad propisanih stopa 
(čl. 12. st. 5. i 6. Zakona i čl. 22. Pravilnika)</t>
  </si>
  <si>
    <t>Iznos olakšice za mikropoduzetnike uz primjenu umanjene stope za 50%</t>
  </si>
  <si>
    <t>Iznos olakšice uz primjenu umanjene stope za 50%</t>
  </si>
  <si>
    <t>Iznos olakšice uz primjenu umanjene stope za 75%</t>
  </si>
  <si>
    <t>Iznos olakšice uz primjenu umanjene stope za 100%</t>
  </si>
  <si>
    <t>Iznos olakšice uz primjenu umanjene stope za 65%</t>
  </si>
  <si>
    <t>Iznos olakšice uz primjenu umanjene stope za 85%</t>
  </si>
  <si>
    <t>Ukupni iznos poticanja investicija (r. br. 49. + r. br. 50.)</t>
  </si>
  <si>
    <t>Porezna obveza (r. br. 44. - r. br. 52.)</t>
  </si>
  <si>
    <t>Uračunavanje poreza plaćenog u inozemstvu (čl. 30. Zakona)</t>
  </si>
  <si>
    <t>Porezna obveza (r. br. 53. - r. br. 54.)</t>
  </si>
  <si>
    <t>Uplaćeni predujmovi</t>
  </si>
  <si>
    <t>Razlika za uplatu (r. br. 55. - r. br. 56.)</t>
  </si>
  <si>
    <t>Razlika za povrat (r. br. 56. - r. br. 55.)</t>
  </si>
  <si>
    <t>Predujmovi za sljedeće porezno razdoblje
(čl. 47. st. 3. t. 59. Pravilnika)</t>
  </si>
  <si>
    <t>ZA ISTINITOST I VJERODOSTOJNOST PODATAKA JAMČIM VLASTITIM POTPISOM</t>
  </si>
  <si>
    <t>Nadnevak</t>
  </si>
  <si>
    <t>(potpis poreznog obveznika / opunomoćenika / poreznog savjetnika)</t>
  </si>
  <si>
    <t>Olakšice i oslobođenja na području Grada Vukovara
(čl. 28.a st. 1. Zakona i čl. 42. Pravilnika)</t>
  </si>
  <si>
    <t>Olakšice i oslobođenja na području I. skupine
(čl. 28.a st. 2. Zakona i čl. 42. Pravilnika)</t>
  </si>
  <si>
    <t>Osobni identifikacijski broj (OIB)</t>
  </si>
  <si>
    <t>Broj zaposlenih na osnovi stvarnih sati rada (cijeli broj)
na kraju poreznog razdoblja</t>
  </si>
  <si>
    <t>Naziv / ime i prezime poreznog obveznika</t>
  </si>
  <si>
    <t xml:space="preserve">godinu" objavljen je članak s detaljnim uputama za ispunjavanje PD obrasca i podnošenje </t>
  </si>
  <si>
    <t>Rashodi utvrđeni u postupku nadzora, troškovi prisilne naplate poreza i drugih davanja i zatezne kamate između povezanih osoba (čl. 7. st. 1. t. 6., 8. i 12. Zakona)</t>
  </si>
  <si>
    <t>Dobit kontroliranog inozemnog društva (čl. 30.b i 30c Zakona)</t>
  </si>
  <si>
    <t>Prekoračeni troškovi zaduživanja (čl. 30.a Zakona)</t>
  </si>
  <si>
    <t>IX. PREGLED NEISKORIŠTENIH PRAVA NA PRIJENOS GUBITKA PREMA GODINAMA NASTANKA</t>
  </si>
  <si>
    <t>Prethodna razdoblja po godinama</t>
  </si>
  <si>
    <t>Porezno razdoblje</t>
  </si>
  <si>
    <t>Preneseni gubitak</t>
  </si>
  <si>
    <t>Dobit u poslovnoj godini</t>
  </si>
  <si>
    <t>Gubitak u poslovnoj godini</t>
  </si>
  <si>
    <t>Prijenos gubitka u sljedeće porezno razdoblje</t>
  </si>
  <si>
    <t>Godina</t>
  </si>
  <si>
    <t xml:space="preserve">Sljedeća </t>
  </si>
  <si>
    <t>https://www.rrif.hr/clanak-20680.html</t>
  </si>
  <si>
    <t>Povećanja porezne osnovice za sve druge rashode
(čl. 7. st.1. t. 13. Zakona)</t>
  </si>
  <si>
    <t>Povećanja dobiti za ostale prihode, druga povećanja dobiti (čl. 17. Zakona,
čl. 30.d do 30.i Zakona te ostala propisana povećanja)</t>
  </si>
  <si>
    <t>Potpore u slučaju posebnih okolnosti (čl. 6. st. 6. Zakona)</t>
  </si>
  <si>
    <t>Smanjenje dobiti za ostale prihode i ostala umanjenja</t>
  </si>
  <si>
    <t>Nerealizirani dobici i ostali rashodi ranijih razdoblja
(čl. 6. st. 1. t.2. i st. 2. Zakona)</t>
  </si>
  <si>
    <t>Ako vam je preneseni porezni gubitak manji od dobiti nakon povećanja i smanjenja onda ga upisujete u redni broj 37</t>
  </si>
  <si>
    <t>Ako vam je preneseni porezni gubitak veći od dobiti nakon povećanja i smanjenja onda ga upisujete u redni broj 40</t>
  </si>
  <si>
    <t>Olakšice prema čl. 12., 13. i 20. Zakona o poticanju ulaganja i čl. 43.a st. 1. Pravilnika
(r. br. 49.1. + r. br. 49.2. + r. br. 49.3. + r. br. 49.4.)</t>
  </si>
  <si>
    <t>Olakšice prema čl. 31.  st. 1. Zakona o poticanju ulaganja i čl. 43.a st. 2. i 3. 
Pravilnika (r. br. 50.1. + r. br. 50.2. + r. br. 50.3. + r. br. 50.4.)</t>
  </si>
  <si>
    <r>
      <t xml:space="preserve">Ako je ostvareni prihod </t>
    </r>
    <r>
      <rPr>
        <b/>
        <sz val="11"/>
        <color theme="1"/>
        <rFont val="Calibri"/>
        <family val="2"/>
        <charset val="238"/>
        <scheme val="minor"/>
      </rPr>
      <t>MANJI ILI JEDNAK</t>
    </r>
    <r>
      <rPr>
        <sz val="11"/>
        <color theme="1"/>
        <rFont val="Calibri"/>
        <family val="2"/>
        <charset val="238"/>
        <scheme val="minor"/>
      </rPr>
      <t xml:space="preserve"> od ovog iznosa koristi se niža stopa, a u suprotnom se koristi viša stopa</t>
    </r>
  </si>
  <si>
    <t>Mjeseci</t>
  </si>
  <si>
    <t>Limit za _rbr43</t>
  </si>
  <si>
    <t>Niža stopa za _rbr43</t>
  </si>
  <si>
    <t>Viša stopa za _rbr43</t>
  </si>
  <si>
    <t>Porezni gubitak za koji prestaje pravo prijenosa</t>
  </si>
  <si>
    <r>
      <rPr>
        <b/>
        <sz val="11"/>
        <color theme="1"/>
        <rFont val="Calibri"/>
        <family val="2"/>
        <scheme val="minor"/>
      </rPr>
      <t>Iznosi</t>
    </r>
    <r>
      <rPr>
        <sz val="11"/>
        <color theme="1"/>
        <rFont val="Calibri"/>
        <family val="2"/>
        <charset val="238"/>
        <scheme val="minor"/>
      </rPr>
      <t xml:space="preserve"> (u eurima i centima)</t>
    </r>
  </si>
  <si>
    <t>Događaj →</t>
  </si>
  <si>
    <t>Godina ↓</t>
  </si>
  <si>
    <t>Limit za _rbr59</t>
  </si>
  <si>
    <t>Stopa za _rbr59</t>
  </si>
  <si>
    <t>u eurima i centima</t>
  </si>
  <si>
    <t>R.br.</t>
  </si>
  <si>
    <t>Svrha darovanja</t>
  </si>
  <si>
    <t>Ukupan iznos darovanja za svrhe iz članka 7. stavka 7. Zakona, isključujući iznos darovanja iz članka 30. stavaka 2. i 4. Pravilnika</t>
  </si>
  <si>
    <t>1.1.</t>
  </si>
  <si>
    <t>Postotak udjela rashoda darovanja u ukupnim prihodima prethodnog poreznog razdoblja</t>
  </si>
  <si>
    <t>1.2.</t>
  </si>
  <si>
    <t>Postotak udjela rashoda darovanja u ukupnim prihodima poreznog razdoblja</t>
  </si>
  <si>
    <t>Ukupan iznos darovanja hrane za svrhe iz članka 30. stavka 4. Pravilnika</t>
  </si>
  <si>
    <t>Ukupan iznos darovanja za svrhe iz članka 30. stavka 2. Pravilnika</t>
  </si>
  <si>
    <t>Naziv primatelja</t>
  </si>
  <si>
    <t>OIB</t>
  </si>
  <si>
    <t>3.1.</t>
  </si>
  <si>
    <t>3.2.</t>
  </si>
  <si>
    <t>3.3.</t>
  </si>
  <si>
    <t>3.4.</t>
  </si>
  <si>
    <t>3.5.</t>
  </si>
  <si>
    <t>3.6.</t>
  </si>
  <si>
    <t>3.7.</t>
  </si>
  <si>
    <t>Ukupan iznos darovanja (r.br. 1. + r.br. 2. + r.br. 3.)</t>
  </si>
  <si>
    <t>Ukupan iznos porezno priznatih rashoda darovanja</t>
  </si>
  <si>
    <t>Ukupni prihod prethodnog poreznog razdoblja</t>
  </si>
  <si>
    <t>X. RASHODI DAROVANJA</t>
  </si>
  <si>
    <t>Iznos darovanja
(u eurima i centima)</t>
  </si>
  <si>
    <t>v1-01-14-10-47</t>
  </si>
  <si>
    <t>prijave poreza na dobitak (str. 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</si>
</sst>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24"/>
      <color theme="3"/>
      <name val="Arial"/>
      <family val="2"/>
      <charset val="238"/>
    </font>
    <font>
      <i/>
      <u/>
      <sz val="24"/>
      <color theme="3"/>
      <name val="Arial"/>
      <family val="2"/>
      <charset val="238"/>
    </font>
    <font>
      <i/>
      <sz val="24"/>
      <color theme="3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F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top"/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4" fontId="9" fillId="3" borderId="12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4" fontId="9" fillId="3" borderId="14" xfId="0" applyNumberFormat="1" applyFont="1" applyFill="1" applyBorder="1" applyAlignment="1" applyProtection="1">
      <alignment horizontal="right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9" fillId="3" borderId="17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4" fontId="10" fillId="4" borderId="19" xfId="0" applyNumberFormat="1" applyFont="1" applyFill="1" applyBorder="1" applyAlignment="1" applyProtection="1">
      <alignment horizontal="right" vertical="center"/>
      <protection hidden="1"/>
    </xf>
    <xf numFmtId="10" fontId="10" fillId="4" borderId="20" xfId="2" applyNumberFormat="1" applyFont="1" applyFill="1" applyBorder="1" applyAlignment="1" applyProtection="1">
      <alignment horizontal="right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93" xfId="0" applyFont="1" applyBorder="1" applyAlignment="1" applyProtection="1">
      <alignment vertical="center"/>
      <protection hidden="1"/>
    </xf>
    <xf numFmtId="0" fontId="11" fillId="0" borderId="94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4" fontId="10" fillId="5" borderId="22" xfId="0" applyNumberFormat="1" applyFont="1" applyFill="1" applyBorder="1" applyAlignment="1" applyProtection="1">
      <alignment horizontal="right" vertical="center"/>
      <protection locked="0"/>
    </xf>
    <xf numFmtId="4" fontId="10" fillId="5" borderId="23" xfId="0" applyNumberFormat="1" applyFont="1" applyFill="1" applyBorder="1" applyAlignment="1" applyProtection="1">
      <alignment horizontal="right" vertical="center"/>
      <protection locked="0"/>
    </xf>
    <xf numFmtId="4" fontId="10" fillId="5" borderId="20" xfId="0" applyNumberFormat="1" applyFont="1" applyFill="1" applyBorder="1" applyAlignment="1" applyProtection="1">
      <alignment horizontal="right" vertical="center"/>
      <protection locked="0"/>
    </xf>
    <xf numFmtId="4" fontId="14" fillId="5" borderId="24" xfId="0" applyNumberFormat="1" applyFont="1" applyFill="1" applyBorder="1" applyAlignment="1" applyProtection="1">
      <alignment horizontal="right" vertical="center"/>
      <protection locked="0"/>
    </xf>
    <xf numFmtId="4" fontId="10" fillId="5" borderId="25" xfId="0" applyNumberFormat="1" applyFont="1" applyFill="1" applyBorder="1" applyAlignment="1" applyProtection="1">
      <alignment horizontal="right" vertical="center"/>
      <protection locked="0"/>
    </xf>
    <xf numFmtId="4" fontId="10" fillId="5" borderId="19" xfId="0" applyNumberFormat="1" applyFont="1" applyFill="1" applyBorder="1" applyAlignment="1" applyProtection="1">
      <alignment horizontal="right" vertical="center"/>
      <protection locked="0"/>
    </xf>
    <xf numFmtId="4" fontId="10" fillId="5" borderId="2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3" fontId="0" fillId="0" borderId="0" xfId="0" applyNumberFormat="1"/>
    <xf numFmtId="2" fontId="0" fillId="0" borderId="0" xfId="0" applyNumberFormat="1"/>
    <xf numFmtId="0" fontId="0" fillId="0" borderId="26" xfId="0" applyBorder="1" applyAlignment="1" applyProtection="1">
      <alignment horizontal="center" vertical="center"/>
      <protection hidden="1"/>
    </xf>
    <xf numFmtId="4" fontId="14" fillId="5" borderId="27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/>
      <protection hidden="1"/>
    </xf>
    <xf numFmtId="4" fontId="14" fillId="4" borderId="12" xfId="0" applyNumberFormat="1" applyFont="1" applyFill="1" applyBorder="1" applyAlignment="1" applyProtection="1">
      <alignment horizontal="right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4" fontId="9" fillId="4" borderId="12" xfId="0" applyNumberFormat="1" applyFont="1" applyFill="1" applyBorder="1" applyAlignment="1" applyProtection="1">
      <alignment horizontal="right" vertical="center"/>
      <protection hidden="1"/>
    </xf>
    <xf numFmtId="0" fontId="0" fillId="3" borderId="18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28" xfId="0" applyFill="1" applyBorder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4" fontId="9" fillId="4" borderId="30" xfId="0" applyNumberFormat="1" applyFont="1" applyFill="1" applyBorder="1" applyAlignment="1" applyProtection="1">
      <alignment horizontal="right" vertical="center"/>
      <protection hidden="1"/>
    </xf>
    <xf numFmtId="4" fontId="15" fillId="4" borderId="12" xfId="0" applyNumberFormat="1" applyFont="1" applyFill="1" applyBorder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0" fillId="5" borderId="31" xfId="0" applyFont="1" applyFill="1" applyBorder="1" applyAlignment="1" applyProtection="1">
      <alignment horizontal="center" vertical="center" wrapText="1"/>
      <protection locked="0"/>
    </xf>
    <xf numFmtId="4" fontId="9" fillId="3" borderId="20" xfId="0" applyNumberFormat="1" applyFont="1" applyFill="1" applyBorder="1" applyAlignment="1" applyProtection="1">
      <alignment horizontal="right" vertical="center"/>
      <protection hidden="1"/>
    </xf>
    <xf numFmtId="4" fontId="9" fillId="5" borderId="12" xfId="0" applyNumberFormat="1" applyFont="1" applyFill="1" applyBorder="1" applyAlignment="1" applyProtection="1">
      <alignment horizontal="right" vertical="center"/>
      <protection locked="0"/>
    </xf>
    <xf numFmtId="4" fontId="9" fillId="3" borderId="32" xfId="0" applyNumberFormat="1" applyFont="1" applyFill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33" xfId="0" applyFont="1" applyBorder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5" borderId="34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right" vertical="center"/>
      <protection hidden="1"/>
    </xf>
    <xf numFmtId="4" fontId="38" fillId="0" borderId="0" xfId="0" applyNumberFormat="1" applyFont="1" applyAlignment="1" applyProtection="1">
      <alignment vertical="center"/>
      <protection hidden="1"/>
    </xf>
    <xf numFmtId="0" fontId="40" fillId="0" borderId="0" xfId="0" applyFont="1" applyAlignment="1" applyProtection="1">
      <alignment horizontal="right" vertical="center"/>
      <protection hidden="1"/>
    </xf>
    <xf numFmtId="4" fontId="40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4" fontId="38" fillId="0" borderId="0" xfId="0" applyNumberFormat="1" applyFont="1" applyAlignment="1" applyProtection="1">
      <alignment horizontal="right" vertical="center"/>
      <protection hidden="1"/>
    </xf>
    <xf numFmtId="4" fontId="41" fillId="0" borderId="0" xfId="0" applyNumberFormat="1" applyFont="1" applyAlignment="1" applyProtection="1">
      <alignment horizontal="left" vertical="center" indent="1"/>
      <protection hidden="1"/>
    </xf>
    <xf numFmtId="0" fontId="40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horizontal="left" vertical="center" indent="1"/>
      <protection hidden="1"/>
    </xf>
    <xf numFmtId="0" fontId="0" fillId="0" borderId="90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0" borderId="90" xfId="0" applyFont="1" applyBorder="1" applyAlignment="1">
      <alignment horizontal="center"/>
    </xf>
    <xf numFmtId="10" fontId="5" fillId="7" borderId="4" xfId="2" applyNumberFormat="1" applyFont="1" applyFill="1" applyBorder="1" applyAlignment="1">
      <alignment horizontal="center"/>
    </xf>
    <xf numFmtId="164" fontId="5" fillId="7" borderId="4" xfId="0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right" indent="2"/>
    </xf>
    <xf numFmtId="0" fontId="0" fillId="0" borderId="2" xfId="0" applyBorder="1" applyAlignment="1">
      <alignment horizontal="right" indent="2"/>
    </xf>
    <xf numFmtId="0" fontId="0" fillId="0" borderId="3" xfId="0" applyBorder="1" applyAlignment="1">
      <alignment horizontal="right" indent="2"/>
    </xf>
    <xf numFmtId="164" fontId="37" fillId="5" borderId="97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98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108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99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90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109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100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101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110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105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106" xfId="0" applyNumberFormat="1" applyFont="1" applyFill="1" applyBorder="1" applyAlignment="1" applyProtection="1">
      <alignment horizontal="right" vertical="center" indent="1"/>
      <protection locked="0"/>
    </xf>
    <xf numFmtId="164" fontId="37" fillId="5" borderId="107" xfId="0" applyNumberFormat="1" applyFont="1" applyFill="1" applyBorder="1" applyAlignment="1" applyProtection="1">
      <alignment horizontal="right" vertical="center" indent="1"/>
      <protection locked="0"/>
    </xf>
    <xf numFmtId="0" fontId="19" fillId="0" borderId="0" xfId="0" applyFont="1" applyAlignment="1" applyProtection="1">
      <alignment horizontal="centerContinuous" vertical="center"/>
      <protection hidden="1"/>
    </xf>
    <xf numFmtId="4" fontId="9" fillId="5" borderId="17" xfId="0" applyNumberFormat="1" applyFont="1" applyFill="1" applyBorder="1" applyAlignment="1" applyProtection="1">
      <alignment horizontal="right" vertical="center"/>
      <protection hidden="1"/>
    </xf>
    <xf numFmtId="0" fontId="36" fillId="0" borderId="111" xfId="0" applyFont="1" applyBorder="1" applyAlignment="1" applyProtection="1">
      <alignment horizontal="center" vertical="center"/>
      <protection hidden="1"/>
    </xf>
    <xf numFmtId="0" fontId="0" fillId="0" borderId="102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Continuous"/>
      <protection hidden="1"/>
    </xf>
    <xf numFmtId="0" fontId="0" fillId="0" borderId="33" xfId="0" applyBorder="1" applyProtection="1">
      <protection hidden="1"/>
    </xf>
    <xf numFmtId="1" fontId="0" fillId="5" borderId="102" xfId="0" applyNumberFormat="1" applyFill="1" applyBorder="1" applyAlignment="1" applyProtection="1">
      <alignment horizontal="center" vertical="center" wrapText="1"/>
      <protection locked="0"/>
    </xf>
    <xf numFmtId="1" fontId="0" fillId="5" borderId="103" xfId="0" applyNumberFormat="1" applyFill="1" applyBorder="1" applyAlignment="1" applyProtection="1">
      <alignment horizontal="center" vertical="center" wrapText="1"/>
      <protection locked="0"/>
    </xf>
    <xf numFmtId="1" fontId="0" fillId="5" borderId="104" xfId="0" applyNumberFormat="1" applyFill="1" applyBorder="1" applyAlignment="1" applyProtection="1">
      <alignment horizontal="center" vertical="center" wrapText="1"/>
      <protection locked="0"/>
    </xf>
    <xf numFmtId="1" fontId="0" fillId="5" borderId="4" xfId="0" applyNumberFormat="1" applyFill="1" applyBorder="1" applyAlignment="1" applyProtection="1">
      <alignment horizontal="center" vertical="center" wrapText="1"/>
      <protection locked="0"/>
    </xf>
    <xf numFmtId="4" fontId="0" fillId="5" borderId="90" xfId="0" applyNumberFormat="1" applyFill="1" applyBorder="1" applyAlignment="1" applyProtection="1">
      <alignment horizontal="right" vertical="center" indent="1"/>
      <protection locked="0"/>
    </xf>
    <xf numFmtId="0" fontId="20" fillId="0" borderId="92" xfId="0" applyFont="1" applyBorder="1" applyAlignment="1" applyProtection="1">
      <alignment horizontal="centerContinuous" vertical="center"/>
      <protection hidden="1"/>
    </xf>
    <xf numFmtId="4" fontId="5" fillId="5" borderId="90" xfId="0" applyNumberFormat="1" applyFont="1" applyFill="1" applyBorder="1" applyAlignment="1" applyProtection="1">
      <alignment horizontal="right" vertical="center" indent="1"/>
      <protection locked="0"/>
    </xf>
    <xf numFmtId="0" fontId="5" fillId="8" borderId="4" xfId="0" applyFont="1" applyFill="1" applyBorder="1" applyAlignment="1" applyProtection="1">
      <alignment horizontal="left" vertical="center" indent="1"/>
      <protection hidden="1"/>
    </xf>
    <xf numFmtId="0" fontId="5" fillId="8" borderId="4" xfId="0" applyFont="1" applyFill="1" applyBorder="1" applyAlignment="1" applyProtection="1">
      <alignment horizontal="left" vertical="center" wrapText="1" indent="1"/>
      <protection hidden="1"/>
    </xf>
    <xf numFmtId="0" fontId="0" fillId="0" borderId="3" xfId="0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wrapText="1" indent="1"/>
      <protection hidden="1"/>
    </xf>
    <xf numFmtId="0" fontId="0" fillId="0" borderId="90" xfId="0" applyBorder="1" applyAlignment="1" applyProtection="1">
      <alignment horizontal="left" vertical="center" indent="1"/>
      <protection hidden="1"/>
    </xf>
    <xf numFmtId="10" fontId="0" fillId="0" borderId="90" xfId="2" applyNumberFormat="1" applyFont="1" applyBorder="1" applyAlignment="1" applyProtection="1">
      <alignment vertical="center"/>
      <protection hidden="1"/>
    </xf>
    <xf numFmtId="0" fontId="0" fillId="8" borderId="90" xfId="0" applyFill="1" applyBorder="1" applyAlignment="1" applyProtection="1">
      <alignment horizontal="right" vertical="center" indent="1"/>
      <protection hidden="1"/>
    </xf>
    <xf numFmtId="0" fontId="0" fillId="8" borderId="90" xfId="0" applyFill="1" applyBorder="1" applyAlignment="1" applyProtection="1">
      <alignment horizontal="left" vertical="center" indent="1"/>
      <protection hidden="1"/>
    </xf>
    <xf numFmtId="0" fontId="5" fillId="3" borderId="90" xfId="0" applyFont="1" applyFill="1" applyBorder="1" applyAlignment="1" applyProtection="1">
      <alignment horizontal="left" vertical="center" indent="1"/>
      <protection hidden="1"/>
    </xf>
    <xf numFmtId="4" fontId="5" fillId="0" borderId="90" xfId="0" applyNumberFormat="1" applyFont="1" applyBorder="1" applyAlignment="1" applyProtection="1">
      <alignment horizontal="right" vertical="center" indent="1"/>
      <protection hidden="1"/>
    </xf>
    <xf numFmtId="0" fontId="7" fillId="0" borderId="40" xfId="0" applyFont="1" applyBorder="1" applyAlignment="1" applyProtection="1">
      <alignment horizontal="center" vertical="center"/>
      <protection hidden="1"/>
    </xf>
    <xf numFmtId="0" fontId="7" fillId="0" borderId="41" xfId="0" applyFont="1" applyBorder="1" applyAlignment="1" applyProtection="1">
      <alignment horizontal="center" vertical="center"/>
      <protection hidden="1"/>
    </xf>
    <xf numFmtId="0" fontId="7" fillId="0" borderId="42" xfId="0" applyFont="1" applyBorder="1" applyAlignment="1" applyProtection="1">
      <alignment horizontal="center" vertical="center"/>
      <protection hidden="1"/>
    </xf>
    <xf numFmtId="0" fontId="5" fillId="0" borderId="43" xfId="0" applyFont="1" applyBorder="1" applyAlignment="1" applyProtection="1">
      <alignment horizontal="center"/>
      <protection hidden="1"/>
    </xf>
    <xf numFmtId="0" fontId="5" fillId="0" borderId="44" xfId="0" applyFont="1" applyBorder="1" applyAlignment="1" applyProtection="1">
      <alignment horizontal="center"/>
      <protection hidden="1"/>
    </xf>
    <xf numFmtId="0" fontId="5" fillId="0" borderId="45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24" fillId="5" borderId="49" xfId="0" applyFont="1" applyFill="1" applyBorder="1" applyAlignment="1" applyProtection="1">
      <alignment horizontal="center" vertical="center"/>
      <protection locked="0"/>
    </xf>
    <xf numFmtId="0" fontId="24" fillId="5" borderId="50" xfId="0" applyFont="1" applyFill="1" applyBorder="1" applyAlignment="1" applyProtection="1">
      <alignment horizontal="center" vertical="center"/>
      <protection locked="0"/>
    </xf>
    <xf numFmtId="0" fontId="24" fillId="5" borderId="51" xfId="0" applyFont="1" applyFill="1" applyBorder="1" applyAlignment="1" applyProtection="1">
      <alignment horizontal="center" vertical="center"/>
      <protection locked="0"/>
    </xf>
    <xf numFmtId="0" fontId="24" fillId="5" borderId="52" xfId="0" applyFont="1" applyFill="1" applyBorder="1" applyAlignment="1" applyProtection="1">
      <alignment horizontal="center" vertical="center"/>
      <protection locked="0"/>
    </xf>
    <xf numFmtId="0" fontId="24" fillId="5" borderId="53" xfId="0" applyFont="1" applyFill="1" applyBorder="1" applyAlignment="1" applyProtection="1">
      <alignment horizontal="center" vertical="center"/>
      <protection locked="0"/>
    </xf>
    <xf numFmtId="0" fontId="24" fillId="5" borderId="54" xfId="0" applyFont="1" applyFill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49" fontId="23" fillId="5" borderId="38" xfId="0" applyNumberFormat="1" applyFont="1" applyFill="1" applyBorder="1" applyAlignment="1" applyProtection="1">
      <alignment horizontal="center" vertical="center"/>
      <protection locked="0"/>
    </xf>
    <xf numFmtId="49" fontId="23" fillId="5" borderId="39" xfId="0" applyNumberFormat="1" applyFont="1" applyFill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24" fillId="5" borderId="34" xfId="0" applyFont="1" applyFill="1" applyBorder="1" applyAlignment="1" applyProtection="1">
      <alignment horizontal="left" indent="1"/>
      <protection locked="0"/>
    </xf>
    <xf numFmtId="0" fontId="25" fillId="0" borderId="0" xfId="0" applyFont="1" applyAlignment="1" applyProtection="1">
      <alignment horizontal="center"/>
      <protection hidden="1"/>
    </xf>
    <xf numFmtId="0" fontId="21" fillId="5" borderId="34" xfId="0" applyFont="1" applyFill="1" applyBorder="1" applyAlignment="1" applyProtection="1">
      <alignment horizontal="center"/>
      <protection locked="0"/>
    </xf>
    <xf numFmtId="0" fontId="8" fillId="0" borderId="55" xfId="0" applyFont="1" applyBorder="1" applyAlignment="1" applyProtection="1">
      <alignment horizontal="center" vertical="top"/>
      <protection hidden="1"/>
    </xf>
    <xf numFmtId="0" fontId="26" fillId="0" borderId="56" xfId="0" applyFont="1" applyBorder="1" applyAlignment="1" applyProtection="1">
      <alignment horizontal="left" vertical="center" wrapText="1" indent="1"/>
      <protection hidden="1"/>
    </xf>
    <xf numFmtId="0" fontId="26" fillId="0" borderId="53" xfId="0" applyFont="1" applyBorder="1" applyAlignment="1" applyProtection="1">
      <alignment horizontal="left" vertical="center" wrapText="1" indent="1"/>
      <protection hidden="1"/>
    </xf>
    <xf numFmtId="0" fontId="26" fillId="0" borderId="57" xfId="0" applyFont="1" applyBorder="1" applyAlignment="1" applyProtection="1">
      <alignment horizontal="left" vertical="center" wrapText="1" indent="1"/>
      <protection hidden="1"/>
    </xf>
    <xf numFmtId="0" fontId="27" fillId="3" borderId="58" xfId="0" applyFont="1" applyFill="1" applyBorder="1" applyAlignment="1" applyProtection="1">
      <alignment horizontal="left" vertical="center" indent="1"/>
      <protection hidden="1"/>
    </xf>
    <xf numFmtId="0" fontId="27" fillId="3" borderId="59" xfId="0" applyFont="1" applyFill="1" applyBorder="1" applyAlignment="1" applyProtection="1">
      <alignment horizontal="left" vertical="center" indent="1"/>
      <protection hidden="1"/>
    </xf>
    <xf numFmtId="0" fontId="27" fillId="3" borderId="60" xfId="0" applyFont="1" applyFill="1" applyBorder="1" applyAlignment="1" applyProtection="1">
      <alignment horizontal="left" vertical="center" indent="1"/>
      <protection hidden="1"/>
    </xf>
    <xf numFmtId="0" fontId="7" fillId="6" borderId="61" xfId="0" applyFont="1" applyFill="1" applyBorder="1" applyAlignment="1" applyProtection="1">
      <alignment horizontal="left" vertical="center" indent="1"/>
      <protection hidden="1"/>
    </xf>
    <xf numFmtId="0" fontId="7" fillId="6" borderId="62" xfId="0" applyFont="1" applyFill="1" applyBorder="1" applyAlignment="1" applyProtection="1">
      <alignment horizontal="left" vertical="center" indent="1"/>
      <protection hidden="1"/>
    </xf>
    <xf numFmtId="0" fontId="7" fillId="6" borderId="63" xfId="0" applyFont="1" applyFill="1" applyBorder="1" applyAlignment="1" applyProtection="1">
      <alignment horizontal="left" vertical="center" indent="1"/>
      <protection hidden="1"/>
    </xf>
    <xf numFmtId="0" fontId="0" fillId="0" borderId="64" xfId="0" applyBorder="1" applyAlignment="1" applyProtection="1">
      <alignment horizontal="left" vertical="center" indent="1"/>
      <protection hidden="1"/>
    </xf>
    <xf numFmtId="0" fontId="0" fillId="0" borderId="65" xfId="0" applyBorder="1" applyAlignment="1" applyProtection="1">
      <alignment horizontal="left" vertical="center" indent="1"/>
      <protection hidden="1"/>
    </xf>
    <xf numFmtId="0" fontId="18" fillId="0" borderId="56" xfId="0" applyFont="1" applyBorder="1" applyAlignment="1" applyProtection="1">
      <alignment horizontal="left" vertical="center" wrapText="1" indent="1"/>
      <protection hidden="1"/>
    </xf>
    <xf numFmtId="0" fontId="18" fillId="0" borderId="53" xfId="0" applyFont="1" applyBorder="1" applyAlignment="1" applyProtection="1">
      <alignment horizontal="left" vertical="center" wrapText="1" indent="1"/>
      <protection hidden="1"/>
    </xf>
    <xf numFmtId="0" fontId="18" fillId="0" borderId="57" xfId="0" applyFont="1" applyBorder="1" applyAlignment="1" applyProtection="1">
      <alignment horizontal="left" vertical="center" wrapText="1" inden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5" fillId="0" borderId="56" xfId="0" applyFont="1" applyBorder="1" applyAlignment="1" applyProtection="1">
      <alignment horizontal="left" vertical="center" wrapText="1" indent="1"/>
      <protection hidden="1"/>
    </xf>
    <xf numFmtId="0" fontId="35" fillId="0" borderId="53" xfId="0" applyFont="1" applyBorder="1" applyAlignment="1" applyProtection="1">
      <alignment horizontal="left" vertical="center" wrapText="1" indent="1"/>
      <protection hidden="1"/>
    </xf>
    <xf numFmtId="0" fontId="35" fillId="0" borderId="57" xfId="0" applyFont="1" applyBorder="1" applyAlignment="1" applyProtection="1">
      <alignment horizontal="left" vertical="center" wrapText="1" indent="1"/>
      <protection hidden="1"/>
    </xf>
    <xf numFmtId="0" fontId="18" fillId="0" borderId="64" xfId="0" applyFont="1" applyBorder="1" applyAlignment="1" applyProtection="1">
      <alignment horizontal="left" vertical="center" indent="1"/>
      <protection hidden="1"/>
    </xf>
    <xf numFmtId="0" fontId="4" fillId="2" borderId="38" xfId="0" applyFont="1" applyFill="1" applyBorder="1" applyAlignment="1" applyProtection="1">
      <alignment horizontal="left" vertical="center" indent="1"/>
      <protection hidden="1"/>
    </xf>
    <xf numFmtId="0" fontId="4" fillId="2" borderId="36" xfId="0" applyFont="1" applyFill="1" applyBorder="1" applyAlignment="1" applyProtection="1">
      <alignment horizontal="left" vertical="center" indent="1"/>
      <protection hidden="1"/>
    </xf>
    <xf numFmtId="0" fontId="4" fillId="2" borderId="37" xfId="0" applyFont="1" applyFill="1" applyBorder="1" applyAlignment="1" applyProtection="1">
      <alignment horizontal="left" vertical="center" indent="1"/>
      <protection hidden="1"/>
    </xf>
    <xf numFmtId="0" fontId="0" fillId="0" borderId="66" xfId="0" applyBorder="1" applyAlignment="1" applyProtection="1">
      <alignment horizontal="left" vertical="center" indent="1"/>
      <protection hidden="1"/>
    </xf>
    <xf numFmtId="0" fontId="0" fillId="0" borderId="67" xfId="0" applyBorder="1" applyAlignment="1" applyProtection="1">
      <alignment horizontal="left" vertical="center" indent="1"/>
      <protection hidden="1"/>
    </xf>
    <xf numFmtId="0" fontId="0" fillId="0" borderId="68" xfId="0" applyBorder="1" applyAlignment="1" applyProtection="1">
      <alignment horizontal="left" vertical="center" indent="1"/>
      <protection hidden="1"/>
    </xf>
    <xf numFmtId="0" fontId="0" fillId="0" borderId="69" xfId="0" applyBorder="1" applyAlignment="1" applyProtection="1">
      <alignment horizontal="left" vertical="center" indent="1"/>
      <protection hidden="1"/>
    </xf>
    <xf numFmtId="0" fontId="0" fillId="0" borderId="70" xfId="0" applyBorder="1" applyAlignment="1" applyProtection="1">
      <alignment horizontal="left" vertical="center" indent="1"/>
      <protection hidden="1"/>
    </xf>
    <xf numFmtId="0" fontId="0" fillId="0" borderId="71" xfId="0" applyBorder="1" applyAlignment="1" applyProtection="1">
      <alignment horizontal="left" vertical="center" indent="1"/>
      <protection hidden="1"/>
    </xf>
    <xf numFmtId="0" fontId="5" fillId="3" borderId="72" xfId="0" applyFont="1" applyFill="1" applyBorder="1" applyAlignment="1" applyProtection="1">
      <alignment horizontal="left" vertical="center" indent="1"/>
      <protection hidden="1"/>
    </xf>
    <xf numFmtId="0" fontId="5" fillId="3" borderId="31" xfId="0" applyFont="1" applyFill="1" applyBorder="1" applyAlignment="1" applyProtection="1">
      <alignment horizontal="left" vertical="center" indent="1"/>
      <protection hidden="1"/>
    </xf>
    <xf numFmtId="0" fontId="26" fillId="0" borderId="76" xfId="0" applyFont="1" applyBorder="1" applyAlignment="1" applyProtection="1">
      <alignment horizontal="left" vertical="center" wrapText="1" indent="1"/>
      <protection hidden="1"/>
    </xf>
    <xf numFmtId="0" fontId="26" fillId="0" borderId="77" xfId="0" applyFont="1" applyBorder="1" applyAlignment="1" applyProtection="1">
      <alignment horizontal="left" vertical="center" wrapText="1" indent="1"/>
      <protection hidden="1"/>
    </xf>
    <xf numFmtId="0" fontId="26" fillId="0" borderId="78" xfId="0" applyFont="1" applyBorder="1" applyAlignment="1" applyProtection="1">
      <alignment horizontal="left" vertical="center" wrapText="1" indent="1"/>
      <protection hidden="1"/>
    </xf>
    <xf numFmtId="0" fontId="0" fillId="0" borderId="82" xfId="0" applyBorder="1" applyAlignment="1" applyProtection="1">
      <alignment horizontal="left" vertical="center" indent="1"/>
      <protection hidden="1"/>
    </xf>
    <xf numFmtId="0" fontId="26" fillId="0" borderId="73" xfId="0" applyFont="1" applyBorder="1" applyAlignment="1" applyProtection="1">
      <alignment horizontal="left" vertical="center" wrapText="1" indent="1"/>
      <protection hidden="1"/>
    </xf>
    <xf numFmtId="0" fontId="26" fillId="0" borderId="34" xfId="0" applyFont="1" applyBorder="1" applyAlignment="1" applyProtection="1">
      <alignment horizontal="left" vertical="center" wrapText="1" indent="1"/>
      <protection hidden="1"/>
    </xf>
    <xf numFmtId="0" fontId="26" fillId="0" borderId="74" xfId="0" applyFont="1" applyBorder="1" applyAlignment="1" applyProtection="1">
      <alignment horizontal="left" vertical="center" wrapText="1" indent="1"/>
      <protection hidden="1"/>
    </xf>
    <xf numFmtId="0" fontId="7" fillId="6" borderId="29" xfId="0" applyFont="1" applyFill="1" applyBorder="1" applyAlignment="1" applyProtection="1">
      <alignment horizontal="left" vertical="center" indent="1"/>
      <protection hidden="1"/>
    </xf>
    <xf numFmtId="0" fontId="7" fillId="6" borderId="75" xfId="0" applyFont="1" applyFill="1" applyBorder="1" applyAlignment="1" applyProtection="1">
      <alignment horizontal="left" vertical="center" indent="1"/>
      <protection hidden="1"/>
    </xf>
    <xf numFmtId="0" fontId="7" fillId="6" borderId="30" xfId="0" applyFont="1" applyFill="1" applyBorder="1" applyAlignment="1" applyProtection="1">
      <alignment horizontal="left" vertical="center" indent="1"/>
      <protection hidden="1"/>
    </xf>
    <xf numFmtId="0" fontId="0" fillId="0" borderId="76" xfId="0" applyBorder="1" applyAlignment="1" applyProtection="1">
      <alignment horizontal="left" vertical="center" indent="1"/>
      <protection hidden="1"/>
    </xf>
    <xf numFmtId="0" fontId="0" fillId="0" borderId="77" xfId="0" applyBorder="1" applyAlignment="1" applyProtection="1">
      <alignment horizontal="left" vertical="center" indent="1"/>
      <protection hidden="1"/>
    </xf>
    <xf numFmtId="0" fontId="0" fillId="0" borderId="78" xfId="0" applyBorder="1" applyAlignment="1" applyProtection="1">
      <alignment horizontal="left" vertical="center" indent="1"/>
      <protection hidden="1"/>
    </xf>
    <xf numFmtId="0" fontId="28" fillId="0" borderId="76" xfId="0" applyFont="1" applyBorder="1" applyAlignment="1" applyProtection="1">
      <alignment horizontal="left" vertical="center" wrapText="1" indent="1"/>
      <protection hidden="1"/>
    </xf>
    <xf numFmtId="0" fontId="28" fillId="0" borderId="77" xfId="0" applyFont="1" applyBorder="1" applyAlignment="1" applyProtection="1">
      <alignment horizontal="left" vertical="center" wrapText="1" indent="1"/>
      <protection hidden="1"/>
    </xf>
    <xf numFmtId="0" fontId="28" fillId="0" borderId="78" xfId="0" applyFont="1" applyBorder="1" applyAlignment="1" applyProtection="1">
      <alignment horizontal="left" vertical="center" wrapText="1" indent="1"/>
      <protection hidden="1"/>
    </xf>
    <xf numFmtId="0" fontId="29" fillId="0" borderId="76" xfId="0" applyFont="1" applyBorder="1" applyAlignment="1" applyProtection="1">
      <alignment horizontal="left" vertical="center" wrapText="1" indent="1"/>
      <protection hidden="1"/>
    </xf>
    <xf numFmtId="0" fontId="29" fillId="0" borderId="77" xfId="0" applyFont="1" applyBorder="1" applyAlignment="1" applyProtection="1">
      <alignment horizontal="left" vertical="center" wrapText="1" indent="1"/>
      <protection hidden="1"/>
    </xf>
    <xf numFmtId="0" fontId="29" fillId="0" borderId="78" xfId="0" applyFont="1" applyBorder="1" applyAlignment="1" applyProtection="1">
      <alignment horizontal="left" vertical="center" wrapText="1" indent="1"/>
      <protection hidden="1"/>
    </xf>
    <xf numFmtId="0" fontId="26" fillId="0" borderId="79" xfId="0" applyFont="1" applyBorder="1" applyAlignment="1" applyProtection="1">
      <alignment horizontal="left" vertical="center" wrapText="1" indent="1"/>
      <protection hidden="1"/>
    </xf>
    <xf numFmtId="0" fontId="26" fillId="0" borderId="50" xfId="0" applyFont="1" applyBorder="1" applyAlignment="1" applyProtection="1">
      <alignment horizontal="left" vertical="center" wrapText="1" indent="1"/>
      <protection hidden="1"/>
    </xf>
    <xf numFmtId="0" fontId="26" fillId="0" borderId="80" xfId="0" applyFont="1" applyBorder="1" applyAlignment="1" applyProtection="1">
      <alignment horizontal="left" vertical="center" wrapText="1" indent="1"/>
      <protection hidden="1"/>
    </xf>
    <xf numFmtId="0" fontId="5" fillId="3" borderId="81" xfId="0" applyFont="1" applyFill="1" applyBorder="1" applyAlignment="1" applyProtection="1">
      <alignment horizontal="left" vertical="center" indent="1"/>
      <protection hidden="1"/>
    </xf>
    <xf numFmtId="0" fontId="7" fillId="6" borderId="83" xfId="0" applyFont="1" applyFill="1" applyBorder="1" applyAlignment="1" applyProtection="1">
      <alignment horizontal="left" vertical="center" indent="1"/>
      <protection hidden="1"/>
    </xf>
    <xf numFmtId="0" fontId="7" fillId="6" borderId="84" xfId="0" applyFont="1" applyFill="1" applyBorder="1" applyAlignment="1" applyProtection="1">
      <alignment horizontal="left" vertical="center" indent="1"/>
      <protection hidden="1"/>
    </xf>
    <xf numFmtId="0" fontId="7" fillId="6" borderId="85" xfId="0" applyFont="1" applyFill="1" applyBorder="1" applyAlignment="1" applyProtection="1">
      <alignment horizontal="left" vertical="center" indent="1"/>
      <protection hidden="1"/>
    </xf>
    <xf numFmtId="0" fontId="0" fillId="0" borderId="86" xfId="0" applyBorder="1" applyAlignment="1" applyProtection="1">
      <alignment horizontal="left" vertical="center" indent="1"/>
      <protection hidden="1"/>
    </xf>
    <xf numFmtId="0" fontId="30" fillId="0" borderId="64" xfId="0" applyFont="1" applyBorder="1" applyAlignment="1" applyProtection="1">
      <alignment horizontal="left" vertical="center" indent="1"/>
      <protection hidden="1"/>
    </xf>
    <xf numFmtId="0" fontId="0" fillId="0" borderId="56" xfId="0" applyBorder="1" applyAlignment="1" applyProtection="1">
      <alignment horizontal="left" vertical="center" indent="1"/>
      <protection hidden="1"/>
    </xf>
    <xf numFmtId="0" fontId="0" fillId="0" borderId="53" xfId="0" applyBorder="1" applyAlignment="1" applyProtection="1">
      <alignment horizontal="left" vertical="center" indent="1"/>
      <protection hidden="1"/>
    </xf>
    <xf numFmtId="0" fontId="0" fillId="0" borderId="57" xfId="0" applyBorder="1" applyAlignment="1" applyProtection="1">
      <alignment horizontal="left" vertical="center" inden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5" fillId="0" borderId="76" xfId="0" applyFont="1" applyBorder="1" applyAlignment="1" applyProtection="1">
      <alignment horizontal="left" vertical="center" wrapText="1" indent="1"/>
      <protection hidden="1"/>
    </xf>
    <xf numFmtId="0" fontId="5" fillId="0" borderId="77" xfId="0" applyFont="1" applyBorder="1" applyAlignment="1" applyProtection="1">
      <alignment horizontal="left" vertical="center" wrapText="1" indent="1"/>
      <protection hidden="1"/>
    </xf>
    <xf numFmtId="0" fontId="5" fillId="0" borderId="78" xfId="0" applyFont="1" applyBorder="1" applyAlignment="1" applyProtection="1">
      <alignment horizontal="left" vertical="center" wrapText="1" indent="1"/>
      <protection hidden="1"/>
    </xf>
    <xf numFmtId="0" fontId="0" fillId="3" borderId="89" xfId="0" applyFill="1" applyBorder="1" applyAlignment="1" applyProtection="1">
      <alignment horizontal="left" vertical="center" indent="1"/>
      <protection hidden="1"/>
    </xf>
    <xf numFmtId="0" fontId="0" fillId="3" borderId="90" xfId="0" applyFill="1" applyBorder="1" applyAlignment="1" applyProtection="1">
      <alignment horizontal="left" vertical="center" indent="1"/>
      <protection hidden="1"/>
    </xf>
    <xf numFmtId="0" fontId="0" fillId="3" borderId="91" xfId="0" applyFill="1" applyBorder="1" applyAlignment="1" applyProtection="1">
      <alignment horizontal="left" vertical="center" indent="1"/>
      <protection hidden="1"/>
    </xf>
    <xf numFmtId="0" fontId="18" fillId="3" borderId="31" xfId="0" applyFont="1" applyFill="1" applyBorder="1" applyAlignment="1" applyProtection="1">
      <alignment horizontal="left" vertical="center" wrapText="1" indent="1"/>
      <protection hidden="1"/>
    </xf>
    <xf numFmtId="0" fontId="18" fillId="3" borderId="31" xfId="0" applyFont="1" applyFill="1" applyBorder="1" applyAlignment="1" applyProtection="1">
      <alignment horizontal="left" vertical="center" inden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1" fillId="0" borderId="87" xfId="0" applyFont="1" applyBorder="1" applyAlignment="1" applyProtection="1">
      <alignment horizontal="left" vertical="center" wrapText="1" indent="1"/>
      <protection hidden="1"/>
    </xf>
    <xf numFmtId="0" fontId="31" fillId="0" borderId="62" xfId="0" applyFont="1" applyBorder="1" applyAlignment="1" applyProtection="1">
      <alignment horizontal="left" vertical="center" wrapText="1" indent="1"/>
      <protection hidden="1"/>
    </xf>
    <xf numFmtId="0" fontId="31" fillId="0" borderId="88" xfId="0" applyFont="1" applyBorder="1" applyAlignment="1" applyProtection="1">
      <alignment horizontal="left" vertical="center" wrapText="1" indent="1"/>
      <protection hidden="1"/>
    </xf>
    <xf numFmtId="0" fontId="31" fillId="0" borderId="76" xfId="0" applyFont="1" applyBorder="1" applyAlignment="1" applyProtection="1">
      <alignment horizontal="left" vertical="center" wrapText="1" indent="1"/>
      <protection hidden="1"/>
    </xf>
    <xf numFmtId="0" fontId="31" fillId="0" borderId="77" xfId="0" applyFont="1" applyBorder="1" applyAlignment="1" applyProtection="1">
      <alignment horizontal="left" vertical="center" wrapText="1" indent="1"/>
      <protection hidden="1"/>
    </xf>
    <xf numFmtId="0" fontId="31" fillId="0" borderId="78" xfId="0" applyFont="1" applyBorder="1" applyAlignment="1" applyProtection="1">
      <alignment horizontal="left" vertical="center" wrapText="1" indent="1"/>
      <protection hidden="1"/>
    </xf>
    <xf numFmtId="0" fontId="37" fillId="0" borderId="105" xfId="0" applyFont="1" applyBorder="1" applyAlignment="1" applyProtection="1">
      <alignment horizontal="center" vertical="center"/>
      <protection hidden="1"/>
    </xf>
    <xf numFmtId="0" fontId="0" fillId="0" borderId="106" xfId="0" applyBorder="1" applyAlignment="1" applyProtection="1">
      <alignment horizontal="center" vertical="center"/>
      <protection hidden="1"/>
    </xf>
    <xf numFmtId="0" fontId="0" fillId="0" borderId="107" xfId="0" applyBorder="1" applyAlignment="1" applyProtection="1">
      <alignment horizontal="center" vertical="center"/>
      <protection hidden="1"/>
    </xf>
    <xf numFmtId="0" fontId="7" fillId="6" borderId="35" xfId="0" applyFont="1" applyFill="1" applyBorder="1" applyAlignment="1" applyProtection="1">
      <alignment horizontal="center" vertical="center"/>
      <protection hidden="1"/>
    </xf>
    <xf numFmtId="0" fontId="7" fillId="6" borderId="36" xfId="0" applyFont="1" applyFill="1" applyBorder="1" applyAlignment="1" applyProtection="1">
      <alignment horizontal="center" vertical="center"/>
      <protection hidden="1"/>
    </xf>
    <xf numFmtId="0" fontId="7" fillId="6" borderId="39" xfId="0" applyFont="1" applyFill="1" applyBorder="1" applyAlignment="1" applyProtection="1">
      <alignment horizontal="center" vertical="center"/>
      <protection hidden="1"/>
    </xf>
    <xf numFmtId="0" fontId="36" fillId="0" borderId="111" xfId="0" applyFont="1" applyBorder="1" applyAlignment="1" applyProtection="1">
      <alignment horizontal="center" vertical="center" wrapText="1"/>
      <protection hidden="1"/>
    </xf>
    <xf numFmtId="0" fontId="36" fillId="0" borderId="112" xfId="0" applyFont="1" applyBorder="1" applyAlignment="1" applyProtection="1">
      <alignment horizontal="center" vertical="center" wrapText="1"/>
      <protection hidden="1"/>
    </xf>
    <xf numFmtId="0" fontId="36" fillId="0" borderId="113" xfId="0" applyFont="1" applyBorder="1" applyAlignment="1" applyProtection="1">
      <alignment horizontal="center" vertical="center" wrapText="1"/>
      <protection hidden="1"/>
    </xf>
    <xf numFmtId="0" fontId="5" fillId="8" borderId="114" xfId="0" applyFont="1" applyFill="1" applyBorder="1" applyAlignment="1" applyProtection="1">
      <alignment horizontal="left" vertical="center" indent="1"/>
      <protection hidden="1"/>
    </xf>
    <xf numFmtId="0" fontId="5" fillId="8" borderId="77" xfId="0" applyFont="1" applyFill="1" applyBorder="1" applyAlignment="1" applyProtection="1">
      <alignment horizontal="left" vertical="center" indent="1"/>
      <protection hidden="1"/>
    </xf>
    <xf numFmtId="0" fontId="5" fillId="8" borderId="115" xfId="0" applyFont="1" applyFill="1" applyBorder="1" applyAlignment="1" applyProtection="1">
      <alignment horizontal="left" vertical="center" indent="1"/>
      <protection hidden="1"/>
    </xf>
    <xf numFmtId="0" fontId="5" fillId="8" borderId="90" xfId="0" applyFont="1" applyFill="1" applyBorder="1" applyAlignment="1" applyProtection="1">
      <alignment horizontal="center" vertical="center"/>
      <protection hidden="1"/>
    </xf>
    <xf numFmtId="0" fontId="5" fillId="8" borderId="35" xfId="0" applyFont="1" applyFill="1" applyBorder="1" applyAlignment="1" applyProtection="1">
      <alignment horizontal="left" vertical="center" indent="1"/>
      <protection hidden="1"/>
    </xf>
    <xf numFmtId="0" fontId="5" fillId="8" borderId="36" xfId="0" applyFont="1" applyFill="1" applyBorder="1" applyAlignment="1" applyProtection="1">
      <alignment horizontal="left" vertical="center" indent="1"/>
      <protection hidden="1"/>
    </xf>
    <xf numFmtId="0" fontId="5" fillId="8" borderId="39" xfId="0" applyFont="1" applyFill="1" applyBorder="1" applyAlignment="1" applyProtection="1">
      <alignment horizontal="left" vertical="center" indent="1"/>
      <protection hidden="1"/>
    </xf>
    <xf numFmtId="4" fontId="0" fillId="5" borderId="90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wrapText="1" indent="1"/>
      <protection hidden="1"/>
    </xf>
    <xf numFmtId="0" fontId="0" fillId="0" borderId="90" xfId="0" applyBorder="1" applyAlignment="1" applyProtection="1">
      <alignment horizontal="left" vertical="center" wrapText="1" indent="1"/>
      <protection hidden="1"/>
    </xf>
    <xf numFmtId="0" fontId="5" fillId="3" borderId="90" xfId="0" applyFont="1" applyFill="1" applyBorder="1" applyAlignment="1" applyProtection="1">
      <alignment horizontal="left" vertical="center" wrapText="1" indent="1"/>
      <protection hidden="1"/>
    </xf>
    <xf numFmtId="0" fontId="0" fillId="5" borderId="114" xfId="0" applyFill="1" applyBorder="1" applyAlignment="1" applyProtection="1">
      <alignment horizontal="left" vertical="center" indent="1"/>
      <protection locked="0"/>
    </xf>
    <xf numFmtId="0" fontId="0" fillId="5" borderId="77" xfId="0" applyFill="1" applyBorder="1" applyAlignment="1" applyProtection="1">
      <alignment horizontal="left" vertical="center" indent="1"/>
      <protection locked="0"/>
    </xf>
    <xf numFmtId="0" fontId="0" fillId="5" borderId="115" xfId="0" applyFill="1" applyBorder="1" applyAlignment="1" applyProtection="1">
      <alignment horizontal="left" vertical="center" indent="1"/>
      <protection locked="0"/>
    </xf>
    <xf numFmtId="0" fontId="11" fillId="0" borderId="95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3" fillId="0" borderId="0" xfId="1" applyFill="1" applyAlignment="1" applyProtection="1">
      <alignment horizontal="left" vertical="center"/>
      <protection hidden="1"/>
    </xf>
    <xf numFmtId="0" fontId="32" fillId="0" borderId="96" xfId="0" applyFont="1" applyBorder="1" applyAlignment="1" applyProtection="1">
      <alignment horizontal="left" vertical="center" wrapText="1"/>
      <protection hidden="1"/>
    </xf>
    <xf numFmtId="0" fontId="32" fillId="0" borderId="93" xfId="0" applyFont="1" applyBorder="1" applyAlignment="1" applyProtection="1">
      <alignment horizontal="left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" fillId="0" borderId="0" xfId="1" applyAlignment="1" applyProtection="1"/>
    <xf numFmtId="0" fontId="11" fillId="0" borderId="0" xfId="0" applyFont="1" applyAlignment="1" applyProtection="1">
      <alignment horizontal="left" vertical="center"/>
      <protection hidden="1"/>
    </xf>
    <xf numFmtId="0" fontId="0" fillId="4" borderId="0" xfId="0" applyFill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7F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1</xdr:row>
      <xdr:rowOff>104775</xdr:rowOff>
    </xdr:from>
    <xdr:to>
      <xdr:col>10</xdr:col>
      <xdr:colOff>962025</xdr:colOff>
      <xdr:row>1</xdr:row>
      <xdr:rowOff>714375</xdr:rowOff>
    </xdr:to>
    <xdr:pic>
      <xdr:nvPicPr>
        <xdr:cNvPr id="1120" name="Slika 2">
          <a:extLst>
            <a:ext uri="{FF2B5EF4-FFF2-40B4-BE49-F238E27FC236}">
              <a16:creationId xmlns:a16="http://schemas.microsoft.com/office/drawing/2014/main" id="{00000000-0008-0000-05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09575"/>
          <a:ext cx="2219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rif.hr/pretplata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rif.hr/pretplata.html" TargetMode="External"/><Relationship Id="rId1" Type="http://schemas.openxmlformats.org/officeDocument/2006/relationships/hyperlink" Target="http://www.rrif.hr/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www.rrif.hr/clanak-20680.html" TargetMode="External"/><Relationship Id="rId4" Type="http://schemas.openxmlformats.org/officeDocument/2006/relationships/hyperlink" Target="https://www.rrif.hr/clanak-19880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7"/>
  <sheetViews>
    <sheetView zoomScaleNormal="100" workbookViewId="0"/>
  </sheetViews>
  <sheetFormatPr defaultColWidth="8.85546875" defaultRowHeight="15" x14ac:dyDescent="0.25"/>
  <cols>
    <col min="1" max="1" width="7.7109375" style="1" customWidth="1"/>
    <col min="2" max="2" width="17.7109375" style="1" customWidth="1"/>
    <col min="3" max="3" width="15.5703125" style="1" customWidth="1"/>
    <col min="4" max="4" width="7.140625" style="1" customWidth="1"/>
    <col min="5" max="5" width="14" style="1" customWidth="1"/>
    <col min="6" max="7" width="4.42578125" style="1" customWidth="1"/>
    <col min="8" max="8" width="9.5703125" style="1" customWidth="1"/>
    <col min="9" max="9" width="22.28515625" style="1" customWidth="1"/>
    <col min="10" max="16384" width="8.85546875" style="1"/>
  </cols>
  <sheetData>
    <row r="1" spans="2:14" ht="42" customHeight="1" thickBot="1" x14ac:dyDescent="0.3"/>
    <row r="2" spans="2:14" ht="18" customHeight="1" thickBot="1" x14ac:dyDescent="0.3">
      <c r="B2" s="2" t="s">
        <v>80</v>
      </c>
      <c r="C2" s="2"/>
      <c r="D2" s="2"/>
      <c r="E2" s="2"/>
      <c r="F2" s="2"/>
      <c r="G2" s="2"/>
      <c r="I2" s="3" t="s">
        <v>82</v>
      </c>
      <c r="J2" s="2"/>
      <c r="K2" s="2"/>
      <c r="L2" s="2"/>
      <c r="M2" s="2"/>
      <c r="N2" s="2"/>
    </row>
    <row r="3" spans="2:14" ht="18" customHeight="1" x14ac:dyDescent="0.25">
      <c r="B3" s="2" t="s">
        <v>81</v>
      </c>
      <c r="C3" s="2"/>
      <c r="D3" s="2"/>
      <c r="E3" s="2"/>
      <c r="F3" s="2"/>
      <c r="G3" s="2"/>
      <c r="I3" s="5">
        <f>ZaGodinu</f>
        <v>2025</v>
      </c>
    </row>
    <row r="4" spans="2:14" ht="6" customHeight="1" x14ac:dyDescent="0.25">
      <c r="B4" s="2"/>
      <c r="C4" s="2"/>
      <c r="D4" s="2"/>
      <c r="E4" s="2"/>
      <c r="F4" s="2"/>
      <c r="G4" s="2"/>
    </row>
    <row r="5" spans="2:14" ht="15" customHeight="1" x14ac:dyDescent="0.3">
      <c r="B5" s="1" t="s">
        <v>83</v>
      </c>
      <c r="C5" s="163"/>
      <c r="D5" s="163"/>
      <c r="E5" s="163"/>
    </row>
    <row r="6" spans="2:14" ht="6" customHeight="1" x14ac:dyDescent="0.25"/>
    <row r="7" spans="2:14" ht="15" customHeight="1" x14ac:dyDescent="0.3">
      <c r="B7" s="1" t="s">
        <v>84</v>
      </c>
      <c r="C7" s="163"/>
      <c r="D7" s="163"/>
      <c r="E7" s="163"/>
    </row>
    <row r="8" spans="2:14" ht="42" customHeight="1" x14ac:dyDescent="0.25"/>
    <row r="9" spans="2:14" ht="28.5" x14ac:dyDescent="0.45">
      <c r="B9" s="164" t="s">
        <v>85</v>
      </c>
      <c r="C9" s="164"/>
      <c r="D9" s="164"/>
      <c r="E9" s="164"/>
      <c r="F9" s="164"/>
      <c r="G9" s="164"/>
      <c r="H9" s="164"/>
      <c r="I9" s="164"/>
    </row>
    <row r="10" spans="2:14" ht="6" customHeight="1" x14ac:dyDescent="0.25"/>
    <row r="11" spans="2:14" ht="15.75" x14ac:dyDescent="0.25">
      <c r="D11" s="4" t="s">
        <v>86</v>
      </c>
      <c r="E11" s="76"/>
      <c r="F11" s="5" t="s">
        <v>9</v>
      </c>
      <c r="G11" s="165"/>
      <c r="H11" s="165"/>
    </row>
    <row r="12" spans="2:14" ht="22.15" customHeight="1" x14ac:dyDescent="0.25">
      <c r="E12" s="6" t="s">
        <v>87</v>
      </c>
      <c r="G12" s="166" t="s">
        <v>87</v>
      </c>
      <c r="H12" s="166"/>
    </row>
    <row r="13" spans="2:14" ht="15.75" thickBot="1" x14ac:dyDescent="0.3"/>
    <row r="14" spans="2:14" ht="30" customHeight="1" thickBot="1" x14ac:dyDescent="0.3">
      <c r="B14" s="160" t="s">
        <v>293</v>
      </c>
      <c r="C14" s="161"/>
      <c r="D14" s="161"/>
      <c r="E14" s="161"/>
      <c r="F14" s="161"/>
      <c r="G14" s="162"/>
      <c r="H14" s="158"/>
      <c r="I14" s="159"/>
    </row>
    <row r="17" spans="2:9" ht="15.75" thickBot="1" x14ac:dyDescent="0.3"/>
    <row r="18" spans="2:9" ht="30" customHeight="1" x14ac:dyDescent="0.25">
      <c r="B18" s="137" t="s">
        <v>295</v>
      </c>
      <c r="C18" s="138"/>
      <c r="D18" s="138"/>
      <c r="E18" s="138"/>
      <c r="F18" s="138"/>
      <c r="G18" s="138"/>
      <c r="H18" s="138"/>
      <c r="I18" s="139"/>
    </row>
    <row r="19" spans="2:9" ht="30" customHeight="1" x14ac:dyDescent="0.25">
      <c r="B19" s="152"/>
      <c r="C19" s="153"/>
      <c r="D19" s="153"/>
      <c r="E19" s="153"/>
      <c r="F19" s="153"/>
      <c r="G19" s="153"/>
      <c r="H19" s="153"/>
      <c r="I19" s="154"/>
    </row>
    <row r="20" spans="2:9" ht="30" customHeight="1" thickBot="1" x14ac:dyDescent="0.3">
      <c r="B20" s="149"/>
      <c r="C20" s="150"/>
      <c r="D20" s="150"/>
      <c r="E20" s="150"/>
      <c r="F20" s="150"/>
      <c r="G20" s="150"/>
      <c r="H20" s="150"/>
      <c r="I20" s="151"/>
    </row>
    <row r="21" spans="2:9" ht="157.5" customHeight="1" thickBot="1" x14ac:dyDescent="0.3"/>
    <row r="22" spans="2:9" ht="54.75" customHeight="1" thickBot="1" x14ac:dyDescent="0.3">
      <c r="B22" s="155" t="s">
        <v>294</v>
      </c>
      <c r="C22" s="156"/>
      <c r="D22" s="156"/>
      <c r="E22" s="156"/>
      <c r="F22" s="156"/>
      <c r="G22" s="157"/>
      <c r="H22" s="158"/>
      <c r="I22" s="159"/>
    </row>
    <row r="23" spans="2:9" ht="69.75" customHeight="1" thickBot="1" x14ac:dyDescent="0.3"/>
    <row r="24" spans="2:9" x14ac:dyDescent="0.25">
      <c r="B24" s="140" t="s">
        <v>88</v>
      </c>
      <c r="C24" s="141"/>
      <c r="D24" s="141"/>
      <c r="E24" s="141"/>
      <c r="F24" s="141"/>
      <c r="G24" s="141"/>
      <c r="H24" s="141"/>
      <c r="I24" s="142"/>
    </row>
    <row r="25" spans="2:9" x14ac:dyDescent="0.25">
      <c r="B25" s="143" t="s">
        <v>89</v>
      </c>
      <c r="C25" s="144"/>
      <c r="D25" s="144"/>
      <c r="E25" s="144"/>
      <c r="F25" s="144"/>
      <c r="G25" s="144"/>
      <c r="H25" s="144"/>
      <c r="I25" s="145"/>
    </row>
    <row r="26" spans="2:9" ht="93.6" customHeight="1" x14ac:dyDescent="0.25">
      <c r="B26" s="7"/>
      <c r="I26" s="8"/>
    </row>
    <row r="27" spans="2:9" ht="15.75" thickBot="1" x14ac:dyDescent="0.3">
      <c r="B27" s="146" t="s">
        <v>90</v>
      </c>
      <c r="C27" s="147"/>
      <c r="D27" s="147"/>
      <c r="E27" s="147"/>
      <c r="F27" s="147"/>
      <c r="G27" s="147"/>
      <c r="H27" s="147" t="s">
        <v>91</v>
      </c>
      <c r="I27" s="148"/>
    </row>
  </sheetData>
  <sheetProtection algorithmName="SHA-512" hashValue="reX3UEbkEm++zF9DBWJe9Goe/9FZRF5jHL9UxVqTyUIRyC3KBQmYPbAaVB2+7/wU0LADvKS9lHpC/N+gcHYirw==" saltValue="6QwlJ/ZVI55ob+Vh2A7BDA==" spinCount="100000" sheet="1" objects="1" scenarios="1"/>
  <protectedRanges>
    <protectedRange sqref="C5:E5 C7:E7 E11 G11:H11 B14:I14 B22:I22 D18:I18 B19:I20" name="Raspon1"/>
  </protectedRanges>
  <mergeCells count="17">
    <mergeCell ref="B14:G14"/>
    <mergeCell ref="H14:I14"/>
    <mergeCell ref="C5:E5"/>
    <mergeCell ref="C7:E7"/>
    <mergeCell ref="B9:I9"/>
    <mergeCell ref="G11:H11"/>
    <mergeCell ref="G12:H12"/>
    <mergeCell ref="B18:I18"/>
    <mergeCell ref="B24:I24"/>
    <mergeCell ref="B25:I25"/>
    <mergeCell ref="B27:C27"/>
    <mergeCell ref="D27:G27"/>
    <mergeCell ref="H27:I27"/>
    <mergeCell ref="B20:I20"/>
    <mergeCell ref="B19:I19"/>
    <mergeCell ref="B22:G22"/>
    <mergeCell ref="H22:I2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6" orientation="portrait" r:id="rId1"/>
  <headerFooter>
    <oddFooter>&amp;L&amp;"Arial,Regular"&amp;8          PD 2025&amp;C&amp;"Arial,Regular"&amp;8RRiF-ov obrazac  ©  www.rrif.hr&amp;R&amp;"Arial,Regular"&amp;8Stranica 1         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5" x14ac:dyDescent="0.25"/>
  <cols>
    <col min="1" max="6" width="8.85546875" style="65"/>
    <col min="7" max="7" width="8.85546875" style="65" customWidth="1"/>
    <col min="8" max="16384" width="8.85546875" style="65"/>
  </cols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4"/>
  <sheetViews>
    <sheetView zoomScaleNormal="100" workbookViewId="0"/>
  </sheetViews>
  <sheetFormatPr defaultColWidth="8.85546875" defaultRowHeight="15" x14ac:dyDescent="0.25"/>
  <cols>
    <col min="1" max="1" width="7.7109375" style="9" customWidth="1"/>
    <col min="2" max="2" width="6.28515625" style="9" customWidth="1"/>
    <col min="3" max="3" width="5.28515625" style="9" customWidth="1"/>
    <col min="4" max="4" width="26.7109375" style="9" customWidth="1"/>
    <col min="5" max="5" width="8.85546875" style="9" customWidth="1"/>
    <col min="6" max="6" width="20.42578125" style="9" customWidth="1"/>
    <col min="7" max="7" width="26.7109375" style="9" customWidth="1"/>
    <col min="8" max="16384" width="8.85546875" style="9"/>
  </cols>
  <sheetData>
    <row r="1" spans="2:7" ht="42" customHeight="1" x14ac:dyDescent="0.25"/>
    <row r="2" spans="2:7" ht="18.75" x14ac:dyDescent="0.25">
      <c r="B2" s="181" t="s">
        <v>92</v>
      </c>
      <c r="C2" s="181"/>
      <c r="D2" s="181"/>
      <c r="E2" s="181"/>
      <c r="F2" s="181"/>
      <c r="G2" s="181"/>
    </row>
    <row r="3" spans="2:7" x14ac:dyDescent="0.25">
      <c r="G3" s="10" t="s">
        <v>330</v>
      </c>
    </row>
    <row r="4" spans="2:7" ht="6" customHeight="1" thickBot="1" x14ac:dyDescent="0.3"/>
    <row r="5" spans="2:7" s="13" customFormat="1" ht="25.15" customHeight="1" thickBot="1" x14ac:dyDescent="0.3">
      <c r="B5" s="11" t="s">
        <v>0</v>
      </c>
      <c r="C5" s="186" t="s">
        <v>236</v>
      </c>
      <c r="D5" s="187"/>
      <c r="E5" s="187"/>
      <c r="F5" s="188"/>
      <c r="G5" s="12" t="s">
        <v>21</v>
      </c>
    </row>
    <row r="6" spans="2:7" ht="25.15" customHeight="1" x14ac:dyDescent="0.25">
      <c r="B6" s="173" t="s">
        <v>224</v>
      </c>
      <c r="C6" s="174"/>
      <c r="D6" s="174"/>
      <c r="E6" s="174"/>
      <c r="F6" s="174"/>
      <c r="G6" s="175"/>
    </row>
    <row r="7" spans="2:7" ht="25.15" customHeight="1" x14ac:dyDescent="0.25">
      <c r="B7" s="14" t="s">
        <v>1</v>
      </c>
      <c r="C7" s="189" t="s">
        <v>223</v>
      </c>
      <c r="D7" s="190"/>
      <c r="E7" s="190"/>
      <c r="F7" s="191"/>
      <c r="G7" s="42"/>
    </row>
    <row r="8" spans="2:7" ht="25.15" customHeight="1" x14ac:dyDescent="0.25">
      <c r="B8" s="15" t="s">
        <v>2</v>
      </c>
      <c r="C8" s="192" t="s">
        <v>225</v>
      </c>
      <c r="D8" s="193"/>
      <c r="E8" s="193"/>
      <c r="F8" s="194"/>
      <c r="G8" s="43"/>
    </row>
    <row r="9" spans="2:7" s="18" customFormat="1" ht="25.15" customHeight="1" x14ac:dyDescent="0.25">
      <c r="B9" s="16" t="s">
        <v>3</v>
      </c>
      <c r="C9" s="195" t="s">
        <v>226</v>
      </c>
      <c r="D9" s="195"/>
      <c r="E9" s="195"/>
      <c r="F9" s="195"/>
      <c r="G9" s="17" t="str">
        <f>IF(_rbr01&amp;_rbr02="","",IF(N(_rbr01)&gt;N(_rbr02),N(_rbr01)-N(_rbr02),0))</f>
        <v/>
      </c>
    </row>
    <row r="10" spans="2:7" s="18" customFormat="1" ht="25.15" customHeight="1" thickBot="1" x14ac:dyDescent="0.3">
      <c r="B10" s="19" t="s">
        <v>4</v>
      </c>
      <c r="C10" s="196" t="s">
        <v>227</v>
      </c>
      <c r="D10" s="196"/>
      <c r="E10" s="196"/>
      <c r="F10" s="196"/>
      <c r="G10" s="20" t="str">
        <f>IF(_rbr01&amp;_rbr02="","",IF(N(_rbr02)&gt;N(_rbr01),N(_rbr02)-N(_rbr01),0))</f>
        <v/>
      </c>
    </row>
    <row r="11" spans="2:7" ht="7.5" customHeight="1" thickBot="1" x14ac:dyDescent="0.3"/>
    <row r="12" spans="2:7" s="2" customFormat="1" ht="25.15" customHeight="1" x14ac:dyDescent="0.25">
      <c r="B12" s="173" t="s">
        <v>228</v>
      </c>
      <c r="C12" s="174"/>
      <c r="D12" s="174"/>
      <c r="E12" s="174"/>
      <c r="F12" s="174"/>
      <c r="G12" s="175"/>
    </row>
    <row r="13" spans="2:7" ht="25.15" customHeight="1" x14ac:dyDescent="0.25">
      <c r="B13" s="21" t="s">
        <v>5</v>
      </c>
      <c r="C13" s="177" t="s">
        <v>229</v>
      </c>
      <c r="D13" s="177"/>
      <c r="E13" s="177"/>
      <c r="F13" s="177"/>
      <c r="G13" s="46"/>
    </row>
    <row r="14" spans="2:7" ht="25.15" customHeight="1" x14ac:dyDescent="0.25">
      <c r="B14" s="22" t="s">
        <v>6</v>
      </c>
      <c r="C14" s="176" t="s">
        <v>264</v>
      </c>
      <c r="D14" s="176"/>
      <c r="E14" s="176"/>
      <c r="F14" s="176"/>
      <c r="G14" s="41"/>
    </row>
    <row r="15" spans="2:7" ht="25.15" customHeight="1" x14ac:dyDescent="0.25">
      <c r="B15" s="22" t="s">
        <v>7</v>
      </c>
      <c r="C15" s="178" t="s">
        <v>265</v>
      </c>
      <c r="D15" s="179"/>
      <c r="E15" s="179"/>
      <c r="F15" s="180"/>
      <c r="G15" s="41"/>
    </row>
    <row r="16" spans="2:7" ht="25.15" customHeight="1" x14ac:dyDescent="0.25">
      <c r="B16" s="22" t="s">
        <v>8</v>
      </c>
      <c r="C16" s="167" t="s">
        <v>230</v>
      </c>
      <c r="D16" s="168"/>
      <c r="E16" s="168"/>
      <c r="F16" s="169"/>
      <c r="G16" s="41"/>
    </row>
    <row r="17" spans="2:7" ht="25.15" customHeight="1" x14ac:dyDescent="0.25">
      <c r="B17" s="22" t="s">
        <v>10</v>
      </c>
      <c r="C17" s="182" t="s">
        <v>297</v>
      </c>
      <c r="D17" s="183"/>
      <c r="E17" s="183"/>
      <c r="F17" s="184"/>
      <c r="G17" s="41"/>
    </row>
    <row r="18" spans="2:7" ht="25.15" customHeight="1" x14ac:dyDescent="0.25">
      <c r="B18" s="22" t="s">
        <v>22</v>
      </c>
      <c r="C18" s="185" t="s">
        <v>298</v>
      </c>
      <c r="D18" s="185"/>
      <c r="E18" s="185"/>
      <c r="F18" s="185"/>
      <c r="G18" s="41"/>
    </row>
    <row r="19" spans="2:7" ht="25.15" customHeight="1" x14ac:dyDescent="0.25">
      <c r="B19" s="22" t="s">
        <v>23</v>
      </c>
      <c r="C19" s="176" t="s">
        <v>231</v>
      </c>
      <c r="D19" s="176"/>
      <c r="E19" s="176"/>
      <c r="F19" s="176"/>
      <c r="G19" s="41"/>
    </row>
    <row r="20" spans="2:7" ht="25.15" customHeight="1" x14ac:dyDescent="0.25">
      <c r="B20" s="22" t="s">
        <v>24</v>
      </c>
      <c r="C20" s="176" t="s">
        <v>299</v>
      </c>
      <c r="D20" s="176"/>
      <c r="E20" s="176"/>
      <c r="F20" s="176"/>
      <c r="G20" s="41"/>
    </row>
    <row r="21" spans="2:7" ht="25.15" customHeight="1" x14ac:dyDescent="0.25">
      <c r="B21" s="22" t="s">
        <v>25</v>
      </c>
      <c r="C21" s="176" t="s">
        <v>266</v>
      </c>
      <c r="D21" s="176"/>
      <c r="E21" s="176"/>
      <c r="F21" s="176"/>
      <c r="G21" s="41"/>
    </row>
    <row r="22" spans="2:7" ht="25.15" customHeight="1" x14ac:dyDescent="0.25">
      <c r="B22" s="22" t="s">
        <v>26</v>
      </c>
      <c r="C22" s="176" t="s">
        <v>238</v>
      </c>
      <c r="D22" s="176"/>
      <c r="E22" s="176"/>
      <c r="F22" s="176"/>
      <c r="G22" s="41"/>
    </row>
    <row r="23" spans="2:7" ht="25.15" customHeight="1" x14ac:dyDescent="0.25">
      <c r="B23" s="22" t="s">
        <v>27</v>
      </c>
      <c r="C23" s="176" t="s">
        <v>232</v>
      </c>
      <c r="D23" s="176"/>
      <c r="E23" s="176"/>
      <c r="F23" s="176"/>
      <c r="G23" s="41"/>
    </row>
    <row r="24" spans="2:7" ht="25.15" customHeight="1" x14ac:dyDescent="0.25">
      <c r="B24" s="22" t="s">
        <v>28</v>
      </c>
      <c r="C24" s="176" t="s">
        <v>233</v>
      </c>
      <c r="D24" s="176"/>
      <c r="E24" s="176"/>
      <c r="F24" s="176"/>
      <c r="G24" s="41"/>
    </row>
    <row r="25" spans="2:7" ht="25.15" customHeight="1" x14ac:dyDescent="0.25">
      <c r="B25" s="22" t="s">
        <v>29</v>
      </c>
      <c r="C25" s="176" t="s">
        <v>234</v>
      </c>
      <c r="D25" s="176"/>
      <c r="E25" s="176"/>
      <c r="F25" s="176"/>
      <c r="G25" s="41"/>
    </row>
    <row r="26" spans="2:7" ht="25.15" customHeight="1" x14ac:dyDescent="0.25">
      <c r="B26" s="22" t="s">
        <v>30</v>
      </c>
      <c r="C26" s="167" t="s">
        <v>273</v>
      </c>
      <c r="D26" s="168"/>
      <c r="E26" s="168"/>
      <c r="F26" s="169"/>
      <c r="G26" s="41"/>
    </row>
    <row r="27" spans="2:7" ht="25.15" customHeight="1" x14ac:dyDescent="0.25">
      <c r="B27" s="22" t="s">
        <v>31</v>
      </c>
      <c r="C27" s="167" t="s">
        <v>235</v>
      </c>
      <c r="D27" s="168"/>
      <c r="E27" s="168"/>
      <c r="F27" s="169"/>
      <c r="G27" s="41"/>
    </row>
    <row r="28" spans="2:7" ht="25.15" customHeight="1" x14ac:dyDescent="0.25">
      <c r="B28" s="22" t="s">
        <v>32</v>
      </c>
      <c r="C28" s="176" t="s">
        <v>239</v>
      </c>
      <c r="D28" s="176"/>
      <c r="E28" s="176"/>
      <c r="F28" s="176"/>
      <c r="G28" s="41"/>
    </row>
    <row r="29" spans="2:7" ht="25.15" customHeight="1" x14ac:dyDescent="0.25">
      <c r="B29" s="22" t="s">
        <v>33</v>
      </c>
      <c r="C29" s="176" t="s">
        <v>240</v>
      </c>
      <c r="D29" s="176"/>
      <c r="E29" s="176"/>
      <c r="F29" s="176"/>
      <c r="G29" s="41"/>
    </row>
    <row r="30" spans="2:7" ht="25.15" customHeight="1" x14ac:dyDescent="0.25">
      <c r="B30" s="22" t="s">
        <v>34</v>
      </c>
      <c r="C30" s="176" t="s">
        <v>241</v>
      </c>
      <c r="D30" s="176"/>
      <c r="E30" s="176"/>
      <c r="F30" s="176"/>
      <c r="G30" s="41"/>
    </row>
    <row r="31" spans="2:7" ht="25.15" customHeight="1" x14ac:dyDescent="0.25">
      <c r="B31" s="22" t="s">
        <v>35</v>
      </c>
      <c r="C31" s="176" t="s">
        <v>242</v>
      </c>
      <c r="D31" s="176"/>
      <c r="E31" s="176"/>
      <c r="F31" s="176"/>
      <c r="G31" s="41"/>
    </row>
    <row r="32" spans="2:7" ht="25.15" customHeight="1" x14ac:dyDescent="0.25">
      <c r="B32" s="22" t="s">
        <v>36</v>
      </c>
      <c r="C32" s="167" t="s">
        <v>310</v>
      </c>
      <c r="D32" s="168"/>
      <c r="E32" s="168"/>
      <c r="F32" s="169"/>
      <c r="G32" s="41"/>
    </row>
    <row r="33" spans="2:7" ht="25.15" customHeight="1" x14ac:dyDescent="0.25">
      <c r="B33" s="15" t="s">
        <v>37</v>
      </c>
      <c r="C33" s="167" t="s">
        <v>311</v>
      </c>
      <c r="D33" s="168"/>
      <c r="E33" s="168"/>
      <c r="F33" s="169"/>
      <c r="G33" s="47"/>
    </row>
    <row r="34" spans="2:7" s="18" customFormat="1" ht="25.15" customHeight="1" thickBot="1" x14ac:dyDescent="0.3">
      <c r="B34" s="19" t="s">
        <v>38</v>
      </c>
      <c r="C34" s="170" t="s">
        <v>237</v>
      </c>
      <c r="D34" s="171"/>
      <c r="E34" s="171"/>
      <c r="F34" s="172"/>
      <c r="G34" s="20" t="str">
        <f>IF(_rbr03&amp;_rbr04&amp;_rbr05&amp;_rbr06&amp;_rbr07&amp;_rbr08&amp;_rbr09&amp;_rbr10&amp;_rbr11&amp;_rbr12&amp;_rbr13&amp;_rbr14&amp;_rbr15&amp;_rbr16&amp;_rbr17&amp;_rbr18&amp;_rbr19&amp;_rbr20&amp;_rbr21&amp;_rbr22&amp;_rbr23&amp;_rbr24&amp;_rbr25="","",SUM(G13:G33))</f>
        <v/>
      </c>
    </row>
  </sheetData>
  <sheetProtection algorithmName="SHA-512" hashValue="YtKaf8AoZ+R8AbXNeXqz3T4/KQxHnJH43ANwbxccT7aN+baBnmmh6+BF8q1cNJ3aunzS0B8Qu0HDYm717IAFrw==" saltValue="7okYzA/+wZSAmATL+YjXig==" spinCount="100000" sheet="1" objects="1" scenarios="1"/>
  <protectedRanges>
    <protectedRange sqref="G7:G8 G13:G33" name="Raspon1"/>
  </protectedRanges>
  <mergeCells count="30">
    <mergeCell ref="B2:G2"/>
    <mergeCell ref="C22:F22"/>
    <mergeCell ref="C23:F23"/>
    <mergeCell ref="C24:F24"/>
    <mergeCell ref="C25:F25"/>
    <mergeCell ref="C17:F17"/>
    <mergeCell ref="C18:F18"/>
    <mergeCell ref="C20:F20"/>
    <mergeCell ref="C21:F21"/>
    <mergeCell ref="C5:F5"/>
    <mergeCell ref="C7:F7"/>
    <mergeCell ref="C8:F8"/>
    <mergeCell ref="C9:F9"/>
    <mergeCell ref="C10:F10"/>
    <mergeCell ref="C16:F16"/>
    <mergeCell ref="C33:F33"/>
    <mergeCell ref="C34:F34"/>
    <mergeCell ref="B12:G12"/>
    <mergeCell ref="B6:G6"/>
    <mergeCell ref="C30:F30"/>
    <mergeCell ref="C31:F31"/>
    <mergeCell ref="C19:F19"/>
    <mergeCell ref="C13:F13"/>
    <mergeCell ref="C14:F14"/>
    <mergeCell ref="C15:F15"/>
    <mergeCell ref="C32:F32"/>
    <mergeCell ref="C26:F26"/>
    <mergeCell ref="C27:F27"/>
    <mergeCell ref="C28:F28"/>
    <mergeCell ref="C29:F2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7" orientation="portrait" r:id="rId1"/>
  <headerFooter>
    <oddFooter>&amp;L&amp;"Arial,Regular"&amp;8          PD 2025&amp;C&amp;"Arial,Regular"&amp;8RRiF-ov obrazac  ©  www.rrif.hr&amp;R&amp;"Arial,Regular"&amp;8Stranica 2        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3"/>
  <sheetViews>
    <sheetView zoomScaleNormal="100" workbookViewId="0"/>
  </sheetViews>
  <sheetFormatPr defaultColWidth="17.7109375" defaultRowHeight="15" x14ac:dyDescent="0.25"/>
  <cols>
    <col min="1" max="1" width="7.7109375" style="9" customWidth="1"/>
    <col min="2" max="2" width="6.28515625" style="9" customWidth="1"/>
    <col min="3" max="3" width="5.28515625" style="9" customWidth="1"/>
    <col min="4" max="4" width="26.7109375" style="9" customWidth="1"/>
    <col min="5" max="5" width="8.85546875" style="9" customWidth="1"/>
    <col min="6" max="6" width="20.42578125" style="9" customWidth="1"/>
    <col min="7" max="7" width="26.7109375" style="9" customWidth="1"/>
    <col min="8" max="8" width="7.7109375" style="9" customWidth="1"/>
    <col min="9" max="10" width="0" style="9" hidden="1" customWidth="1"/>
    <col min="11" max="16384" width="17.7109375" style="9"/>
  </cols>
  <sheetData>
    <row r="1" spans="2:13" ht="42" customHeight="1" thickBot="1" x14ac:dyDescent="0.3">
      <c r="I1" s="78"/>
      <c r="J1" s="78"/>
    </row>
    <row r="2" spans="2:13" s="2" customFormat="1" ht="25.15" customHeight="1" x14ac:dyDescent="0.25">
      <c r="B2" s="220" t="s">
        <v>243</v>
      </c>
      <c r="C2" s="221"/>
      <c r="D2" s="221"/>
      <c r="E2" s="221"/>
      <c r="F2" s="221"/>
      <c r="G2" s="222"/>
      <c r="I2" s="79"/>
      <c r="J2" s="79"/>
    </row>
    <row r="3" spans="2:13" ht="25.15" customHeight="1" x14ac:dyDescent="0.25">
      <c r="B3" s="14" t="s">
        <v>39</v>
      </c>
      <c r="C3" s="223" t="s">
        <v>244</v>
      </c>
      <c r="D3" s="223"/>
      <c r="E3" s="223"/>
      <c r="F3" s="223"/>
      <c r="G3" s="42"/>
      <c r="I3" s="78"/>
      <c r="J3" s="78"/>
    </row>
    <row r="4" spans="2:13" ht="25.15" customHeight="1" x14ac:dyDescent="0.25">
      <c r="B4" s="22" t="s">
        <v>40</v>
      </c>
      <c r="C4" s="176" t="s">
        <v>312</v>
      </c>
      <c r="D4" s="176"/>
      <c r="E4" s="176"/>
      <c r="F4" s="176"/>
      <c r="G4" s="41"/>
      <c r="I4" s="78"/>
      <c r="J4" s="78"/>
    </row>
    <row r="5" spans="2:13" ht="25.15" customHeight="1" x14ac:dyDescent="0.25">
      <c r="B5" s="22" t="s">
        <v>41</v>
      </c>
      <c r="C5" s="224" t="s">
        <v>245</v>
      </c>
      <c r="D5" s="224"/>
      <c r="E5" s="224"/>
      <c r="F5" s="224"/>
      <c r="G5" s="41"/>
      <c r="I5" s="78"/>
      <c r="J5" s="78"/>
    </row>
    <row r="6" spans="2:13" ht="25.15" customHeight="1" x14ac:dyDescent="0.25">
      <c r="B6" s="22" t="s">
        <v>42</v>
      </c>
      <c r="C6" s="167" t="s">
        <v>314</v>
      </c>
      <c r="D6" s="168"/>
      <c r="E6" s="168"/>
      <c r="F6" s="169"/>
      <c r="G6" s="41"/>
      <c r="H6" s="23"/>
      <c r="I6" s="80" t="s">
        <v>95</v>
      </c>
      <c r="J6" s="81" t="str">
        <f>_rbr03</f>
        <v/>
      </c>
    </row>
    <row r="7" spans="2:13" ht="25.15" customHeight="1" x14ac:dyDescent="0.25">
      <c r="B7" s="22" t="s">
        <v>43</v>
      </c>
      <c r="C7" s="225" t="s">
        <v>313</v>
      </c>
      <c r="D7" s="226"/>
      <c r="E7" s="226"/>
      <c r="F7" s="227"/>
      <c r="G7" s="41"/>
      <c r="H7" s="23"/>
      <c r="I7" s="80" t="s">
        <v>96</v>
      </c>
      <c r="J7" s="81" t="str">
        <f>_rbr04</f>
        <v/>
      </c>
    </row>
    <row r="8" spans="2:13" ht="25.15" customHeight="1" x14ac:dyDescent="0.25">
      <c r="B8" s="22" t="s">
        <v>44</v>
      </c>
      <c r="C8" s="167" t="s">
        <v>246</v>
      </c>
      <c r="D8" s="168"/>
      <c r="E8" s="168"/>
      <c r="F8" s="169"/>
      <c r="G8" s="41"/>
      <c r="H8" s="23"/>
      <c r="I8" s="80" t="s">
        <v>97</v>
      </c>
      <c r="J8" s="81" t="str">
        <f>_rbr26</f>
        <v/>
      </c>
    </row>
    <row r="9" spans="2:13" ht="25.15" customHeight="1" x14ac:dyDescent="0.25">
      <c r="B9" s="15" t="s">
        <v>45</v>
      </c>
      <c r="C9" s="200" t="s">
        <v>247</v>
      </c>
      <c r="D9" s="200"/>
      <c r="E9" s="200"/>
      <c r="F9" s="200"/>
      <c r="G9" s="43"/>
      <c r="H9" s="23"/>
      <c r="I9" s="80" t="s">
        <v>98</v>
      </c>
      <c r="J9" s="81" t="str">
        <f>_rbr35</f>
        <v/>
      </c>
    </row>
    <row r="10" spans="2:13" s="18" customFormat="1" ht="25.15" customHeight="1" x14ac:dyDescent="0.25">
      <c r="B10" s="55" t="s">
        <v>46</v>
      </c>
      <c r="C10" s="213" t="s">
        <v>267</v>
      </c>
      <c r="D10" s="214"/>
      <c r="E10" s="214"/>
      <c r="F10" s="215"/>
      <c r="G10" s="63" t="str">
        <f>IF(rbr34_1&amp;rbr34_2="","",SUM(rbr34_1,rbr34_2))</f>
        <v/>
      </c>
      <c r="H10" s="40" t="s">
        <v>99</v>
      </c>
      <c r="I10" s="82" t="s">
        <v>102</v>
      </c>
      <c r="J10" s="83">
        <f>N(_rbr03)+N(_rbr26)-N(_rbr35)</f>
        <v>0</v>
      </c>
    </row>
    <row r="11" spans="2:13" ht="25.15" customHeight="1" x14ac:dyDescent="0.25">
      <c r="B11" s="21" t="s">
        <v>47</v>
      </c>
      <c r="C11" s="177" t="s">
        <v>248</v>
      </c>
      <c r="D11" s="177"/>
      <c r="E11" s="177"/>
      <c r="F11" s="177"/>
      <c r="G11" s="46"/>
      <c r="H11" s="24" t="s">
        <v>100</v>
      </c>
      <c r="I11" s="80" t="s">
        <v>103</v>
      </c>
      <c r="J11" s="81">
        <f>N(_rbr04)-N(_rbr26)+N(_rbr35)</f>
        <v>0</v>
      </c>
    </row>
    <row r="12" spans="2:13" ht="25.15" customHeight="1" x14ac:dyDescent="0.25">
      <c r="B12" s="15" t="s">
        <v>48</v>
      </c>
      <c r="C12" s="200" t="s">
        <v>268</v>
      </c>
      <c r="D12" s="200"/>
      <c r="E12" s="200"/>
      <c r="F12" s="200"/>
      <c r="G12" s="43"/>
      <c r="H12" s="24" t="s">
        <v>101</v>
      </c>
      <c r="I12" s="80" t="s">
        <v>104</v>
      </c>
      <c r="J12" s="81">
        <f>IF(N(_rbr37)=0,N(_rbr40),N(_rbr37))</f>
        <v>0</v>
      </c>
    </row>
    <row r="13" spans="2:13" s="18" customFormat="1" ht="25.15" customHeight="1" thickBot="1" x14ac:dyDescent="0.3">
      <c r="B13" s="19" t="s">
        <v>49</v>
      </c>
      <c r="C13" s="196" t="s">
        <v>249</v>
      </c>
      <c r="D13" s="196"/>
      <c r="E13" s="196"/>
      <c r="F13" s="196"/>
      <c r="G13" s="25" t="str">
        <f>IF(_rbr03&amp;_rbr04&amp;_rbr27&amp;_rbr28&amp;_rbr29&amp;_rbr30&amp;_rbr31&amp;_rbr32&amp;_rbr33&amp;_rbr34="","",SUM(G3:G10))</f>
        <v/>
      </c>
      <c r="H13" s="23"/>
      <c r="I13" s="84" t="str">
        <f>IF(N(_rbr04)=0,IF(N(J10)&gt;=0,IF(N(J12)&lt;=N(J10),"36=A","39=A"),"39=-A"),IF(N(J11)&lt;0,IF(N(J12)&lt;=-N(J11),"36=-B","39=-B"),"39=B"))</f>
        <v>36=A</v>
      </c>
      <c r="J13" s="84" t="str">
        <f>IF(N(_rbr04)=0,IF(N(J10)&gt;=0,IF(N(J12)&lt;=N(J10),"38=36-37","41=40-39"),"41=39+40"),IF(N(J11)&lt;0,IF(N(J12)&lt;=-N(J11),"38=36-37","41=40-39"),"41=39+40"))</f>
        <v>38=36-37</v>
      </c>
    </row>
    <row r="14" spans="2:13" ht="7.5" customHeight="1" thickBot="1" x14ac:dyDescent="0.3">
      <c r="I14" s="78"/>
      <c r="J14" s="78"/>
    </row>
    <row r="15" spans="2:13" ht="25.15" customHeight="1" x14ac:dyDescent="0.25">
      <c r="B15" s="204" t="s">
        <v>250</v>
      </c>
      <c r="C15" s="205"/>
      <c r="D15" s="205"/>
      <c r="E15" s="205"/>
      <c r="F15" s="205"/>
      <c r="G15" s="206"/>
      <c r="I15" s="85"/>
      <c r="J15" s="85"/>
    </row>
    <row r="16" spans="2:13" ht="25.15" customHeight="1" x14ac:dyDescent="0.25">
      <c r="B16" s="53" t="s">
        <v>50</v>
      </c>
      <c r="C16" s="197" t="s">
        <v>269</v>
      </c>
      <c r="D16" s="198"/>
      <c r="E16" s="198"/>
      <c r="F16" s="199"/>
      <c r="G16" s="54" t="str">
        <f>IF(J6&amp;J7&amp;J8&amp;J9="","",IF(I13="36=A",J10,IF(I13="36=-B",-J11,"")))</f>
        <v/>
      </c>
      <c r="I16" s="81"/>
      <c r="J16" s="81"/>
      <c r="L16" s="26"/>
      <c r="M16" s="26"/>
    </row>
    <row r="17" spans="2:11" ht="25.15" customHeight="1" x14ac:dyDescent="0.25">
      <c r="B17" s="51" t="s">
        <v>51</v>
      </c>
      <c r="C17" s="207" t="s">
        <v>251</v>
      </c>
      <c r="D17" s="208"/>
      <c r="E17" s="208"/>
      <c r="F17" s="209"/>
      <c r="G17" s="52"/>
      <c r="I17" s="86" t="str">
        <f>IF(_rbr37&amp;_rbr40="","",IF(AND(_rbr37&lt;&gt;"",_rbr40&lt;&gt;""),"Samo jedno od polja br. 37 i br. 40. smije biti ispunjeno!",IF(AND(_rbr37&lt;&gt;"",_rbr41&lt;&gt;""),"Podatak iz polja br. 37, treba upisati u polje br. 40!","")))</f>
        <v/>
      </c>
      <c r="J17" s="78"/>
      <c r="K17" s="9" t="s">
        <v>315</v>
      </c>
    </row>
    <row r="18" spans="2:11" s="18" customFormat="1" ht="25.15" customHeight="1" thickBot="1" x14ac:dyDescent="0.3">
      <c r="B18" s="27" t="s">
        <v>52</v>
      </c>
      <c r="C18" s="196" t="s">
        <v>252</v>
      </c>
      <c r="D18" s="196"/>
      <c r="E18" s="196"/>
      <c r="F18" s="196"/>
      <c r="G18" s="20" t="str">
        <f>IF(_rbr03&amp;_rbr04&amp;J6&amp;J7&amp;J8&amp;J9="","",IF(J13="38=36-37",N(_rbr36)-N(J12),0))</f>
        <v/>
      </c>
      <c r="H18" s="9"/>
      <c r="I18" s="78"/>
      <c r="J18" s="87"/>
    </row>
    <row r="19" spans="2:11" ht="7.5" customHeight="1" thickBot="1" x14ac:dyDescent="0.3">
      <c r="I19" s="78"/>
      <c r="J19" s="78"/>
    </row>
    <row r="20" spans="2:11" ht="25.15" customHeight="1" x14ac:dyDescent="0.25">
      <c r="B20" s="204" t="s">
        <v>253</v>
      </c>
      <c r="C20" s="205"/>
      <c r="D20" s="205"/>
      <c r="E20" s="205"/>
      <c r="F20" s="205"/>
      <c r="G20" s="206"/>
      <c r="I20" s="78"/>
      <c r="J20" s="78"/>
    </row>
    <row r="21" spans="2:11" ht="25.15" customHeight="1" x14ac:dyDescent="0.25">
      <c r="B21" s="21" t="s">
        <v>53</v>
      </c>
      <c r="C21" s="201" t="s">
        <v>269</v>
      </c>
      <c r="D21" s="202"/>
      <c r="E21" s="202"/>
      <c r="F21" s="203"/>
      <c r="G21" s="28" t="str">
        <f>IF(I13="39=A",J10,IF(I13="39=-A",-J10,IF(I13="39=B",J11,IF(I13="39=-B",-J11,""))))</f>
        <v/>
      </c>
      <c r="I21" s="78"/>
      <c r="J21" s="78"/>
    </row>
    <row r="22" spans="2:11" ht="25.15" customHeight="1" x14ac:dyDescent="0.25">
      <c r="B22" s="15" t="s">
        <v>54</v>
      </c>
      <c r="C22" s="192" t="s">
        <v>251</v>
      </c>
      <c r="D22" s="193"/>
      <c r="E22" s="193"/>
      <c r="F22" s="194"/>
      <c r="G22" s="44"/>
      <c r="I22" s="88" t="str">
        <f>IF(_rbr37&amp;_rbr40="","",IF(AND(_rbr37&lt;&gt;"",_rbr40&lt;&gt;""),"Samo jedno od polja br. 37 i br. 40. smije biti ispunjeno!",IF(AND(_rbr40&lt;&gt;"",_rbr38&lt;&gt;""),"Podatak iz polja br. 40, treba upisati u polje br. 37!","")))</f>
        <v/>
      </c>
      <c r="J22" s="78"/>
      <c r="K22" s="9" t="s">
        <v>316</v>
      </c>
    </row>
    <row r="23" spans="2:11" s="18" customFormat="1" ht="25.15" customHeight="1" thickBot="1" x14ac:dyDescent="0.3">
      <c r="B23" s="19" t="s">
        <v>55</v>
      </c>
      <c r="C23" s="196" t="s">
        <v>254</v>
      </c>
      <c r="D23" s="196"/>
      <c r="E23" s="196"/>
      <c r="F23" s="196"/>
      <c r="G23" s="20" t="str">
        <f>IF(J13="41=40-39",N(J12)-N(G21),IF(J13="41=39+40",N(_rbr39)+N(J12),""))</f>
        <v/>
      </c>
      <c r="H23" s="9"/>
      <c r="I23" s="78"/>
      <c r="J23" s="87"/>
    </row>
    <row r="24" spans="2:11" ht="7.5" customHeight="1" thickBot="1" x14ac:dyDescent="0.3">
      <c r="I24" s="78"/>
      <c r="J24" s="78"/>
    </row>
    <row r="25" spans="2:11" ht="25.15" customHeight="1" x14ac:dyDescent="0.25">
      <c r="B25" s="204" t="s">
        <v>255</v>
      </c>
      <c r="C25" s="205"/>
      <c r="D25" s="205"/>
      <c r="E25" s="205"/>
      <c r="F25" s="205"/>
      <c r="G25" s="206"/>
      <c r="I25" s="78"/>
      <c r="J25" s="78"/>
    </row>
    <row r="26" spans="2:11" ht="25.15" customHeight="1" x14ac:dyDescent="0.25">
      <c r="B26" s="21" t="s">
        <v>56</v>
      </c>
      <c r="C26" s="189" t="s">
        <v>256</v>
      </c>
      <c r="D26" s="190"/>
      <c r="E26" s="190"/>
      <c r="F26" s="191"/>
      <c r="G26" s="28" t="str">
        <f>_rbr38</f>
        <v/>
      </c>
      <c r="I26" s="78"/>
      <c r="J26" s="78"/>
    </row>
    <row r="27" spans="2:11" ht="25.15" customHeight="1" x14ac:dyDescent="0.25">
      <c r="B27" s="15" t="s">
        <v>57</v>
      </c>
      <c r="C27" s="192" t="s">
        <v>257</v>
      </c>
      <c r="D27" s="193"/>
      <c r="E27" s="193"/>
      <c r="F27" s="194"/>
      <c r="G27" s="29" t="str">
        <f>IF(_rbr01&amp;_rbr28="","",IF(N(_rbr01)-N(_rbr28)&lt;=_rbr43_Limit,_rbr43_NizaStopa,_rbr43_VisaStopa))</f>
        <v/>
      </c>
      <c r="I27" s="78"/>
      <c r="J27" s="78"/>
    </row>
    <row r="28" spans="2:11" s="18" customFormat="1" ht="25.15" customHeight="1" thickBot="1" x14ac:dyDescent="0.3">
      <c r="B28" s="19" t="s">
        <v>58</v>
      </c>
      <c r="C28" s="219" t="s">
        <v>258</v>
      </c>
      <c r="D28" s="219"/>
      <c r="E28" s="219"/>
      <c r="F28" s="219"/>
      <c r="G28" s="25" t="str">
        <f>IF(_rbr42&amp;_rbr43="","",N(_rbr42)*N(_rbr43))</f>
        <v/>
      </c>
      <c r="I28" s="87"/>
      <c r="J28" s="87"/>
    </row>
    <row r="29" spans="2:11" ht="7.5" customHeight="1" thickBot="1" x14ac:dyDescent="0.3">
      <c r="I29" s="78"/>
      <c r="J29" s="78"/>
    </row>
    <row r="30" spans="2:11" ht="25.15" customHeight="1" x14ac:dyDescent="0.25">
      <c r="B30" s="204" t="s">
        <v>259</v>
      </c>
      <c r="C30" s="205"/>
      <c r="D30" s="205"/>
      <c r="E30" s="205"/>
      <c r="F30" s="205"/>
      <c r="G30" s="206"/>
      <c r="I30" s="78"/>
      <c r="J30" s="78"/>
    </row>
    <row r="31" spans="2:11" s="18" customFormat="1" ht="25.15" customHeight="1" x14ac:dyDescent="0.25">
      <c r="B31" s="55" t="s">
        <v>59</v>
      </c>
      <c r="C31" s="210" t="s">
        <v>260</v>
      </c>
      <c r="D31" s="211"/>
      <c r="E31" s="211"/>
      <c r="F31" s="212"/>
      <c r="G31" s="56" t="str">
        <f>IF(_rbr46&amp;_rbr47="","",SUM(G32:G33))</f>
        <v/>
      </c>
      <c r="I31" s="87"/>
      <c r="J31" s="87"/>
    </row>
    <row r="32" spans="2:11" ht="25.15" customHeight="1" x14ac:dyDescent="0.25">
      <c r="B32" s="21" t="s">
        <v>60</v>
      </c>
      <c r="C32" s="201" t="s">
        <v>291</v>
      </c>
      <c r="D32" s="202"/>
      <c r="E32" s="202"/>
      <c r="F32" s="203"/>
      <c r="G32" s="46"/>
      <c r="I32" s="78"/>
      <c r="J32" s="78"/>
    </row>
    <row r="33" spans="2:10" ht="25.15" customHeight="1" thickBot="1" x14ac:dyDescent="0.3">
      <c r="B33" s="30" t="s">
        <v>61</v>
      </c>
      <c r="C33" s="216" t="s">
        <v>292</v>
      </c>
      <c r="D33" s="217"/>
      <c r="E33" s="217"/>
      <c r="F33" s="218"/>
      <c r="G33" s="45"/>
      <c r="I33" s="78"/>
      <c r="J33" s="78"/>
    </row>
  </sheetData>
  <sheetProtection algorithmName="SHA-512" hashValue="SEzpgCxVhDSrsD/IQZWGyzEp7OISo8ohGGDxQ/otgEgQL+xJ1XxsuEoAXdTs4NadJzlMhTaGMKh7wzYd7UsV6w==" saltValue="7K0iWnI3Z/KwDBvI1L0tgg==" spinCount="100000" sheet="1" objects="1" scenarios="1"/>
  <protectedRanges>
    <protectedRange sqref="G3:G9 G11:G12 G17 G22 G32" name="Raspon1"/>
    <protectedRange sqref="G33" name="Raspon1_1"/>
  </protectedRanges>
  <mergeCells count="28">
    <mergeCell ref="B2:G2"/>
    <mergeCell ref="C8:F8"/>
    <mergeCell ref="C3:F3"/>
    <mergeCell ref="C4:F4"/>
    <mergeCell ref="C5:F5"/>
    <mergeCell ref="C6:F6"/>
    <mergeCell ref="C7:F7"/>
    <mergeCell ref="C33:F33"/>
    <mergeCell ref="C18:F18"/>
    <mergeCell ref="C21:F21"/>
    <mergeCell ref="C22:F22"/>
    <mergeCell ref="C28:F28"/>
    <mergeCell ref="C26:F26"/>
    <mergeCell ref="C23:F23"/>
    <mergeCell ref="B25:G25"/>
    <mergeCell ref="B20:G20"/>
    <mergeCell ref="C16:F16"/>
    <mergeCell ref="C9:F9"/>
    <mergeCell ref="C32:F32"/>
    <mergeCell ref="B30:G30"/>
    <mergeCell ref="C27:F27"/>
    <mergeCell ref="C17:F17"/>
    <mergeCell ref="C31:F31"/>
    <mergeCell ref="B15:G15"/>
    <mergeCell ref="C10:F10"/>
    <mergeCell ref="C11:F11"/>
    <mergeCell ref="C12:F12"/>
    <mergeCell ref="C13:F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7" orientation="portrait" r:id="rId1"/>
  <headerFooter>
    <oddFooter>&amp;L&amp;"Arial,Regular"&amp;8          PD 2025&amp;C&amp;"Arial,Regular"&amp;8RRiF-ov obrazac  ©  www.rrif.hr&amp;R&amp;"Arial,Regular"&amp;8Stranica 3         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zoomScaleNormal="100" workbookViewId="0"/>
  </sheetViews>
  <sheetFormatPr defaultColWidth="17.7109375" defaultRowHeight="15" x14ac:dyDescent="0.25"/>
  <cols>
    <col min="1" max="1" width="7.7109375" style="9" customWidth="1"/>
    <col min="2" max="2" width="6.28515625" style="9" customWidth="1"/>
    <col min="3" max="3" width="5.28515625" style="9" customWidth="1"/>
    <col min="4" max="4" width="26.7109375" style="9" customWidth="1"/>
    <col min="5" max="5" width="10.42578125" style="9" customWidth="1"/>
    <col min="6" max="6" width="18.85546875" style="9" customWidth="1"/>
    <col min="7" max="7" width="26.7109375" style="9" customWidth="1"/>
    <col min="8" max="8" width="7.7109375" style="9" customWidth="1"/>
    <col min="9" max="16384" width="17.7109375" style="9"/>
  </cols>
  <sheetData>
    <row r="1" spans="2:10" ht="42" customHeight="1" thickBot="1" x14ac:dyDescent="0.3"/>
    <row r="2" spans="2:10" s="18" customFormat="1" ht="25.15" customHeight="1" x14ac:dyDescent="0.25">
      <c r="B2" s="61" t="s">
        <v>62</v>
      </c>
      <c r="C2" s="238" t="s">
        <v>317</v>
      </c>
      <c r="D2" s="239"/>
      <c r="E2" s="239"/>
      <c r="F2" s="240"/>
      <c r="G2" s="62" t="str">
        <f>IF(rbr49_1&amp;rbr49_2&amp;rbr49_3&amp;rbr49_4="","",SUM(G3:G6))</f>
        <v/>
      </c>
    </row>
    <row r="3" spans="2:10" ht="25.15" customHeight="1" x14ac:dyDescent="0.25">
      <c r="B3" s="21" t="s">
        <v>63</v>
      </c>
      <c r="C3" s="185" t="s">
        <v>274</v>
      </c>
      <c r="D3" s="185"/>
      <c r="E3" s="185"/>
      <c r="F3" s="185"/>
      <c r="G3" s="46"/>
    </row>
    <row r="4" spans="2:10" ht="25.15" customHeight="1" x14ac:dyDescent="0.25">
      <c r="B4" s="22" t="s">
        <v>64</v>
      </c>
      <c r="C4" s="176" t="s">
        <v>275</v>
      </c>
      <c r="D4" s="176"/>
      <c r="E4" s="176"/>
      <c r="F4" s="176"/>
      <c r="G4" s="41"/>
    </row>
    <row r="5" spans="2:10" ht="25.15" customHeight="1" x14ac:dyDescent="0.25">
      <c r="B5" s="22" t="s">
        <v>65</v>
      </c>
      <c r="C5" s="176" t="s">
        <v>276</v>
      </c>
      <c r="D5" s="176"/>
      <c r="E5" s="176"/>
      <c r="F5" s="176"/>
      <c r="G5" s="41"/>
    </row>
    <row r="6" spans="2:10" ht="25.15" customHeight="1" x14ac:dyDescent="0.25">
      <c r="B6" s="15" t="s">
        <v>66</v>
      </c>
      <c r="C6" s="176" t="s">
        <v>277</v>
      </c>
      <c r="D6" s="176"/>
      <c r="E6" s="176"/>
      <c r="F6" s="176"/>
      <c r="G6" s="43"/>
    </row>
    <row r="7" spans="2:10" s="18" customFormat="1" ht="25.15" customHeight="1" x14ac:dyDescent="0.25">
      <c r="B7" s="55" t="s">
        <v>67</v>
      </c>
      <c r="C7" s="241" t="s">
        <v>318</v>
      </c>
      <c r="D7" s="242"/>
      <c r="E7" s="242"/>
      <c r="F7" s="243"/>
      <c r="G7" s="56" t="str">
        <f>IF(rbr50_1&amp;rbr50_2&amp;rbr50_3&amp;rbr50_4="","",SUM(G8:G11))</f>
        <v/>
      </c>
    </row>
    <row r="8" spans="2:10" ht="25.15" customHeight="1" x14ac:dyDescent="0.25">
      <c r="B8" s="21" t="s">
        <v>68</v>
      </c>
      <c r="C8" s="176" t="s">
        <v>275</v>
      </c>
      <c r="D8" s="176"/>
      <c r="E8" s="176"/>
      <c r="F8" s="176"/>
      <c r="G8" s="46"/>
    </row>
    <row r="9" spans="2:10" ht="25.15" customHeight="1" x14ac:dyDescent="0.25">
      <c r="B9" s="22" t="s">
        <v>69</v>
      </c>
      <c r="C9" s="176" t="s">
        <v>278</v>
      </c>
      <c r="D9" s="176"/>
      <c r="E9" s="176"/>
      <c r="F9" s="176"/>
      <c r="G9" s="41"/>
    </row>
    <row r="10" spans="2:10" ht="25.15" customHeight="1" x14ac:dyDescent="0.25">
      <c r="B10" s="22" t="s">
        <v>70</v>
      </c>
      <c r="C10" s="176" t="s">
        <v>279</v>
      </c>
      <c r="D10" s="176"/>
      <c r="E10" s="176"/>
      <c r="F10" s="176"/>
      <c r="G10" s="41"/>
    </row>
    <row r="11" spans="2:10" ht="25.15" customHeight="1" x14ac:dyDescent="0.25">
      <c r="B11" s="15" t="s">
        <v>71</v>
      </c>
      <c r="C11" s="176" t="s">
        <v>277</v>
      </c>
      <c r="D11" s="176"/>
      <c r="E11" s="176"/>
      <c r="F11" s="176"/>
      <c r="G11" s="43"/>
    </row>
    <row r="12" spans="2:10" ht="25.15" customHeight="1" x14ac:dyDescent="0.25">
      <c r="B12" s="55" t="s">
        <v>72</v>
      </c>
      <c r="C12" s="229" t="s">
        <v>280</v>
      </c>
      <c r="D12" s="230"/>
      <c r="E12" s="230"/>
      <c r="F12" s="231"/>
      <c r="G12" s="56" t="str">
        <f>IF(_rbr49&amp;_rbr50="","",SUM(_rbr49,_rbr50))</f>
        <v/>
      </c>
    </row>
    <row r="13" spans="2:10" ht="25.15" customHeight="1" thickBot="1" x14ac:dyDescent="0.3">
      <c r="B13" s="57">
        <v>52</v>
      </c>
      <c r="C13" s="196" t="s">
        <v>272</v>
      </c>
      <c r="D13" s="196"/>
      <c r="E13" s="196"/>
      <c r="F13" s="196"/>
      <c r="G13" s="20" t="str">
        <f>IF(_rbr03&amp;_rbr04&amp;_rbr45&amp;_rbr51="","",SUM(_rbr45,_rbr51))</f>
        <v/>
      </c>
    </row>
    <row r="14" spans="2:10" ht="7.5" customHeight="1" thickBot="1" x14ac:dyDescent="0.3"/>
    <row r="15" spans="2:10" s="2" customFormat="1" ht="25.15" customHeight="1" x14ac:dyDescent="0.25">
      <c r="B15" s="204" t="s">
        <v>261</v>
      </c>
      <c r="C15" s="205"/>
      <c r="D15" s="205"/>
      <c r="E15" s="205"/>
      <c r="F15" s="205"/>
      <c r="G15" s="206"/>
      <c r="I15" s="9"/>
      <c r="J15" s="9"/>
    </row>
    <row r="16" spans="2:10" ht="25.15" customHeight="1" x14ac:dyDescent="0.25">
      <c r="B16" s="58" t="s">
        <v>73</v>
      </c>
      <c r="C16" s="232" t="s">
        <v>281</v>
      </c>
      <c r="D16" s="233"/>
      <c r="E16" s="233"/>
      <c r="F16" s="234"/>
      <c r="G16" s="69" t="str">
        <f>IF(_rbr44="","",MAX(0,N(_rbr44)-N(_rbr52)))</f>
        <v/>
      </c>
    </row>
    <row r="17" spans="1:10" ht="25.15" customHeight="1" x14ac:dyDescent="0.25">
      <c r="B17" s="59" t="s">
        <v>74</v>
      </c>
      <c r="C17" s="232" t="s">
        <v>282</v>
      </c>
      <c r="D17" s="233"/>
      <c r="E17" s="233"/>
      <c r="F17" s="234"/>
      <c r="G17" s="70"/>
    </row>
    <row r="18" spans="1:10" ht="25.15" customHeight="1" x14ac:dyDescent="0.25">
      <c r="B18" s="60" t="s">
        <v>75</v>
      </c>
      <c r="C18" s="232" t="s">
        <v>283</v>
      </c>
      <c r="D18" s="233"/>
      <c r="E18" s="233"/>
      <c r="F18" s="234"/>
      <c r="G18" s="71" t="str">
        <f>IF(_rbr53&amp;_rbr54="","",MAX(0,N(_rbr53)-N(_rbr54)))</f>
        <v/>
      </c>
    </row>
    <row r="19" spans="1:10" ht="25.15" customHeight="1" x14ac:dyDescent="0.25">
      <c r="B19" s="59" t="s">
        <v>76</v>
      </c>
      <c r="C19" s="232" t="s">
        <v>284</v>
      </c>
      <c r="D19" s="233"/>
      <c r="E19" s="233"/>
      <c r="F19" s="234"/>
      <c r="G19" s="70"/>
    </row>
    <row r="20" spans="1:10" ht="25.15" customHeight="1" x14ac:dyDescent="0.25">
      <c r="B20" s="60" t="s">
        <v>77</v>
      </c>
      <c r="C20" s="232" t="s">
        <v>285</v>
      </c>
      <c r="D20" s="233"/>
      <c r="E20" s="233"/>
      <c r="F20" s="234"/>
      <c r="G20" s="71" t="str">
        <f>IF(_rbr55&amp;_rbr56="","",IF(N(_rbr55)&gt;N(_rbr56),N(_rbr55)-N(_rbr56),""))</f>
        <v/>
      </c>
    </row>
    <row r="21" spans="1:10" ht="25.15" customHeight="1" x14ac:dyDescent="0.25">
      <c r="B21" s="59" t="s">
        <v>78</v>
      </c>
      <c r="C21" s="232" t="s">
        <v>286</v>
      </c>
      <c r="D21" s="233"/>
      <c r="E21" s="233"/>
      <c r="F21" s="234"/>
      <c r="G21" s="17" t="str">
        <f>IF(_rbr53="","",IF(N(_rbr56)&gt;N(_rbr55),N(_rbr56)-N(_rbr55),""))</f>
        <v/>
      </c>
    </row>
    <row r="22" spans="1:10" ht="25.15" customHeight="1" thickBot="1" x14ac:dyDescent="0.3">
      <c r="B22" s="57" t="s">
        <v>79</v>
      </c>
      <c r="C22" s="235" t="s">
        <v>287</v>
      </c>
      <c r="D22" s="236"/>
      <c r="E22" s="236"/>
      <c r="F22" s="68">
        <v>12</v>
      </c>
      <c r="G22" s="112" t="str">
        <f>IF(_rbr01&amp;_rbr53="","",IF(_rbr01&lt;=_rbr59_Limit,(_rbr42*_rbr59_Stopa-N(_rbr52))/N(brojmjeseci),N(_rbr53)/N(brojmjeseci)))</f>
        <v/>
      </c>
      <c r="I22" s="66"/>
    </row>
    <row r="24" spans="1:10" s="73" customFormat="1" ht="11.45" customHeight="1" x14ac:dyDescent="0.25">
      <c r="A24" s="1"/>
      <c r="B24" s="228"/>
      <c r="C24" s="228"/>
      <c r="D24" s="228"/>
      <c r="E24" s="228"/>
      <c r="F24" s="228"/>
      <c r="G24" s="228"/>
      <c r="I24" s="1"/>
    </row>
    <row r="25" spans="1:10" s="73" customFormat="1" ht="11.45" customHeight="1" x14ac:dyDescent="0.25">
      <c r="A25" s="1"/>
      <c r="I25" s="1"/>
    </row>
    <row r="26" spans="1:10" s="73" customFormat="1" ht="11.45" customHeight="1" x14ac:dyDescent="0.25">
      <c r="A26" s="1"/>
      <c r="I26" s="1"/>
    </row>
    <row r="27" spans="1:10" s="73" customFormat="1" ht="11.45" customHeight="1" x14ac:dyDescent="0.25">
      <c r="A27" s="1"/>
      <c r="I27" s="1"/>
    </row>
    <row r="28" spans="1:10" s="73" customFormat="1" ht="11.45" customHeight="1" x14ac:dyDescent="0.25">
      <c r="A28" s="1"/>
      <c r="F28" s="237"/>
      <c r="G28" s="237"/>
      <c r="H28" s="75"/>
      <c r="I28" s="1"/>
    </row>
    <row r="29" spans="1:10" s="73" customFormat="1" ht="177.75" customHeight="1" x14ac:dyDescent="0.25">
      <c r="B29" s="228"/>
      <c r="C29" s="228"/>
      <c r="D29" s="228"/>
      <c r="E29" s="228"/>
      <c r="F29" s="228"/>
      <c r="G29" s="228"/>
    </row>
    <row r="30" spans="1:10" ht="12" customHeight="1" x14ac:dyDescent="0.25">
      <c r="B30" s="72"/>
      <c r="C30" s="72"/>
      <c r="D30" s="72"/>
      <c r="E30" s="72"/>
      <c r="F30" s="72"/>
      <c r="G30" s="64" t="s">
        <v>354</v>
      </c>
      <c r="H30" s="72"/>
      <c r="I30" s="72"/>
      <c r="J30" s="67"/>
    </row>
    <row r="31" spans="1:10" x14ac:dyDescent="0.25">
      <c r="F31" s="23">
        <v>5</v>
      </c>
    </row>
    <row r="32" spans="1:10" x14ac:dyDescent="0.25">
      <c r="F32" s="23">
        <v>6</v>
      </c>
    </row>
    <row r="33" spans="6:6" x14ac:dyDescent="0.25">
      <c r="F33" s="23">
        <v>7</v>
      </c>
    </row>
    <row r="34" spans="6:6" x14ac:dyDescent="0.25">
      <c r="F34" s="23">
        <v>8</v>
      </c>
    </row>
    <row r="35" spans="6:6" x14ac:dyDescent="0.25">
      <c r="F35" s="23">
        <v>9</v>
      </c>
    </row>
    <row r="36" spans="6:6" x14ac:dyDescent="0.25">
      <c r="F36" s="23">
        <v>10</v>
      </c>
    </row>
    <row r="37" spans="6:6" x14ac:dyDescent="0.25">
      <c r="F37" s="23">
        <v>11</v>
      </c>
    </row>
    <row r="38" spans="6:6" x14ac:dyDescent="0.25">
      <c r="F38" s="23">
        <v>12</v>
      </c>
    </row>
  </sheetData>
  <sheetProtection algorithmName="SHA-512" hashValue="8Cs5TsjnUso6GTA4PjZyGS/l3ylS+bVTB8TzWOp49z2upZvh3iA7ogv5DgHfdCNUVr/SRQ0/COtRzsbi7tRCDQ==" saltValue="KLdnXrDbZrhd8ANSeXq5OA==" spinCount="100000" sheet="1" objects="1" scenarios="1"/>
  <protectedRanges>
    <protectedRange sqref="G19 F22 G3:G6 G8:G11 G17" name="Raspon1"/>
  </protectedRanges>
  <mergeCells count="23">
    <mergeCell ref="C7:F7"/>
    <mergeCell ref="C18:F18"/>
    <mergeCell ref="C19:F19"/>
    <mergeCell ref="C8:F8"/>
    <mergeCell ref="C17:F17"/>
    <mergeCell ref="C16:F16"/>
    <mergeCell ref="C2:F2"/>
    <mergeCell ref="C3:F3"/>
    <mergeCell ref="C4:F4"/>
    <mergeCell ref="C5:F5"/>
    <mergeCell ref="C6:F6"/>
    <mergeCell ref="B29:G29"/>
    <mergeCell ref="B24:G24"/>
    <mergeCell ref="C9:F9"/>
    <mergeCell ref="C10:F10"/>
    <mergeCell ref="C11:F11"/>
    <mergeCell ref="C12:F12"/>
    <mergeCell ref="C13:F13"/>
    <mergeCell ref="B15:G15"/>
    <mergeCell ref="C20:F20"/>
    <mergeCell ref="C21:F21"/>
    <mergeCell ref="C22:E22"/>
    <mergeCell ref="F28:G28"/>
  </mergeCells>
  <dataValidations disablePrompts="1" count="1">
    <dataValidation type="list" allowBlank="1" showInputMessage="1" showErrorMessage="1" sqref="F22" xr:uid="{00000000-0002-0000-0300-000000000000}">
      <formula1>Mjeseci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7" orientation="portrait" r:id="rId1"/>
  <headerFooter>
    <oddFooter>&amp;L&amp;"Arial,Regular"&amp;8          PD 2025&amp;C&amp;"Arial,Regular"&amp;8RRiF-ov obrazac  ©  www.rrif.hr&amp;R&amp;"Arial,Regular"&amp;8Stranica 4         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6"/>
  <sheetViews>
    <sheetView zoomScaleNormal="100" workbookViewId="0"/>
  </sheetViews>
  <sheetFormatPr defaultRowHeight="15" x14ac:dyDescent="0.25"/>
  <cols>
    <col min="1" max="1" width="7.7109375" style="1" customWidth="1"/>
    <col min="2" max="3" width="13.7109375" style="1" customWidth="1"/>
    <col min="4" max="8" width="20.5703125" style="1" customWidth="1"/>
    <col min="9" max="16384" width="9.140625" style="1"/>
  </cols>
  <sheetData>
    <row r="1" spans="2:8" ht="42" customHeight="1" thickBot="1" x14ac:dyDescent="0.3"/>
    <row r="2" spans="2:8" ht="30" customHeight="1" thickBot="1" x14ac:dyDescent="0.3">
      <c r="B2" s="247" t="s">
        <v>300</v>
      </c>
      <c r="C2" s="248"/>
      <c r="D2" s="248"/>
      <c r="E2" s="248"/>
      <c r="F2" s="248"/>
      <c r="G2" s="248"/>
      <c r="H2" s="249"/>
    </row>
    <row r="3" spans="2:8" ht="15.75" thickBot="1" x14ac:dyDescent="0.3"/>
    <row r="4" spans="2:8" ht="48" customHeight="1" thickBot="1" x14ac:dyDescent="0.3">
      <c r="C4" s="113" t="s">
        <v>326</v>
      </c>
      <c r="D4" s="114" t="s">
        <v>303</v>
      </c>
      <c r="E4" s="114" t="s">
        <v>304</v>
      </c>
      <c r="F4" s="114" t="s">
        <v>305</v>
      </c>
      <c r="G4" s="115" t="s">
        <v>324</v>
      </c>
      <c r="H4" s="115" t="s">
        <v>306</v>
      </c>
    </row>
    <row r="5" spans="2:8" ht="21.75" customHeight="1" thickBot="1" x14ac:dyDescent="0.3">
      <c r="C5" s="116" t="s">
        <v>327</v>
      </c>
      <c r="D5" s="244" t="s">
        <v>325</v>
      </c>
      <c r="E5" s="245"/>
      <c r="F5" s="245"/>
      <c r="G5" s="245"/>
      <c r="H5" s="246"/>
    </row>
    <row r="6" spans="2:8" ht="21" customHeight="1" x14ac:dyDescent="0.25">
      <c r="B6" s="250" t="s">
        <v>301</v>
      </c>
      <c r="C6" s="120"/>
      <c r="D6" s="99"/>
      <c r="E6" s="100"/>
      <c r="F6" s="100"/>
      <c r="G6" s="100"/>
      <c r="H6" s="101"/>
    </row>
    <row r="7" spans="2:8" ht="21" customHeight="1" x14ac:dyDescent="0.25">
      <c r="B7" s="251"/>
      <c r="C7" s="121"/>
      <c r="D7" s="102"/>
      <c r="E7" s="103"/>
      <c r="F7" s="103"/>
      <c r="G7" s="103"/>
      <c r="H7" s="104"/>
    </row>
    <row r="8" spans="2:8" ht="21" customHeight="1" x14ac:dyDescent="0.25">
      <c r="B8" s="251"/>
      <c r="C8" s="121"/>
      <c r="D8" s="102"/>
      <c r="E8" s="103"/>
      <c r="F8" s="103"/>
      <c r="G8" s="103"/>
      <c r="H8" s="104"/>
    </row>
    <row r="9" spans="2:8" ht="21" customHeight="1" x14ac:dyDescent="0.25">
      <c r="B9" s="251"/>
      <c r="C9" s="121"/>
      <c r="D9" s="102"/>
      <c r="E9" s="103"/>
      <c r="F9" s="103"/>
      <c r="G9" s="103"/>
      <c r="H9" s="104"/>
    </row>
    <row r="10" spans="2:8" ht="21" customHeight="1" x14ac:dyDescent="0.25">
      <c r="B10" s="251"/>
      <c r="C10" s="121"/>
      <c r="D10" s="102"/>
      <c r="E10" s="103"/>
      <c r="F10" s="103"/>
      <c r="G10" s="103"/>
      <c r="H10" s="104"/>
    </row>
    <row r="11" spans="2:8" ht="21" customHeight="1" x14ac:dyDescent="0.25">
      <c r="B11" s="251"/>
      <c r="C11" s="121"/>
      <c r="D11" s="102"/>
      <c r="E11" s="103"/>
      <c r="F11" s="103"/>
      <c r="G11" s="103"/>
      <c r="H11" s="104"/>
    </row>
    <row r="12" spans="2:8" ht="21" customHeight="1" x14ac:dyDescent="0.25">
      <c r="B12" s="251"/>
      <c r="C12" s="121"/>
      <c r="D12" s="102"/>
      <c r="E12" s="103"/>
      <c r="F12" s="103"/>
      <c r="G12" s="103"/>
      <c r="H12" s="104"/>
    </row>
    <row r="13" spans="2:8" ht="21" customHeight="1" x14ac:dyDescent="0.25">
      <c r="B13" s="251"/>
      <c r="C13" s="121"/>
      <c r="D13" s="102"/>
      <c r="E13" s="103"/>
      <c r="F13" s="103"/>
      <c r="G13" s="103"/>
      <c r="H13" s="104"/>
    </row>
    <row r="14" spans="2:8" ht="21" customHeight="1" x14ac:dyDescent="0.25">
      <c r="B14" s="251"/>
      <c r="C14" s="121"/>
      <c r="D14" s="102"/>
      <c r="E14" s="103"/>
      <c r="F14" s="103"/>
      <c r="G14" s="103"/>
      <c r="H14" s="104"/>
    </row>
    <row r="15" spans="2:8" ht="21" customHeight="1" thickBot="1" x14ac:dyDescent="0.3">
      <c r="B15" s="252"/>
      <c r="C15" s="122"/>
      <c r="D15" s="105"/>
      <c r="E15" s="106"/>
      <c r="F15" s="106"/>
      <c r="G15" s="106"/>
      <c r="H15" s="107"/>
    </row>
    <row r="16" spans="2:8" ht="30.75" thickBot="1" x14ac:dyDescent="0.3">
      <c r="B16" s="117" t="s">
        <v>302</v>
      </c>
      <c r="C16" s="123"/>
      <c r="D16" s="108"/>
      <c r="E16" s="109"/>
      <c r="F16" s="109"/>
      <c r="G16" s="109"/>
      <c r="H16" s="110"/>
    </row>
  </sheetData>
  <sheetProtection algorithmName="SHA-512" hashValue="cvpGktPOPlwKV1dWwm/R4UbP/saErbc4gBw+7ZU6WOT1pUKyO7c8Oh2nHCq2X5NisA8hzmeaonU046ACzYyIAA==" saltValue="/+Ws+TaUBjnFF9DbUVc3wA==" spinCount="100000" sheet="1" objects="1" scenarios="1"/>
  <mergeCells count="3">
    <mergeCell ref="D5:H5"/>
    <mergeCell ref="B2:H2"/>
    <mergeCell ref="B6:B15"/>
  </mergeCells>
  <pageMargins left="0.7" right="0.7" top="0.75" bottom="0.75" header="0.3" footer="0.3"/>
  <pageSetup paperSize="9" orientation="landscape" r:id="rId1"/>
  <headerFooter>
    <oddFooter>&amp;L          PD 2025&amp;CRRiF-ov obrazac  ©  www.rrif.hr&amp;RStranica 5         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C7DB-10B5-4B4E-96D0-24B5B819A415}">
  <sheetPr>
    <pageSetUpPr fitToPage="1"/>
  </sheetPr>
  <dimension ref="B1:K24"/>
  <sheetViews>
    <sheetView zoomScaleNormal="100" workbookViewId="0"/>
  </sheetViews>
  <sheetFormatPr defaultRowHeight="15" x14ac:dyDescent="0.25"/>
  <cols>
    <col min="1" max="1" width="7.7109375" style="9" customWidth="1"/>
    <col min="2" max="2" width="13.7109375" style="9" customWidth="1"/>
    <col min="3" max="5" width="28.5703125" style="9" customWidth="1"/>
    <col min="6" max="7" width="9.140625" style="9"/>
    <col min="8" max="8" width="20" style="9" customWidth="1"/>
    <col min="9" max="9" width="7.7109375" style="9" customWidth="1"/>
    <col min="10" max="10" width="45.7109375" style="9" customWidth="1"/>
    <col min="11" max="11" width="20" style="9" customWidth="1"/>
    <col min="12" max="16384" width="9.140625" style="9"/>
  </cols>
  <sheetData>
    <row r="1" spans="2:11" ht="15.75" thickBot="1" x14ac:dyDescent="0.3"/>
    <row r="2" spans="2:11" ht="19.5" thickBot="1" x14ac:dyDescent="0.3">
      <c r="B2" s="247" t="s">
        <v>352</v>
      </c>
      <c r="C2" s="248"/>
      <c r="D2" s="248"/>
      <c r="E2" s="248"/>
      <c r="F2" s="248"/>
      <c r="G2" s="248"/>
      <c r="H2" s="249"/>
    </row>
    <row r="3" spans="2:11" ht="33.75" customHeight="1" thickBot="1" x14ac:dyDescent="0.3">
      <c r="B3" s="127" t="s">
        <v>331</v>
      </c>
      <c r="C3" s="257" t="s">
        <v>332</v>
      </c>
      <c r="D3" s="258"/>
      <c r="E3" s="258"/>
      <c r="F3" s="258"/>
      <c r="G3" s="259"/>
      <c r="H3" s="128" t="s">
        <v>353</v>
      </c>
    </row>
    <row r="4" spans="2:11" ht="30" customHeight="1" x14ac:dyDescent="0.25">
      <c r="B4" s="129" t="s">
        <v>1</v>
      </c>
      <c r="C4" s="261" t="s">
        <v>333</v>
      </c>
      <c r="D4" s="261"/>
      <c r="E4" s="261"/>
      <c r="F4" s="261"/>
      <c r="G4" s="261"/>
      <c r="H4" s="124"/>
      <c r="J4" s="130" t="s">
        <v>351</v>
      </c>
      <c r="K4" s="124"/>
    </row>
    <row r="5" spans="2:11" ht="30" customHeight="1" x14ac:dyDescent="0.25">
      <c r="B5" s="131" t="s">
        <v>334</v>
      </c>
      <c r="C5" s="262" t="s">
        <v>335</v>
      </c>
      <c r="D5" s="262"/>
      <c r="E5" s="262"/>
      <c r="F5" s="262"/>
      <c r="G5" s="132" t="str">
        <f>IFERROR(_X1/UPPPR,"")</f>
        <v/>
      </c>
      <c r="H5" s="133"/>
    </row>
    <row r="6" spans="2:11" ht="30" customHeight="1" x14ac:dyDescent="0.25">
      <c r="B6" s="131" t="s">
        <v>336</v>
      </c>
      <c r="C6" s="262" t="s">
        <v>337</v>
      </c>
      <c r="D6" s="262"/>
      <c r="E6" s="262"/>
      <c r="F6" s="262"/>
      <c r="G6" s="132" t="str">
        <f>IFERROR(_X1/_rbr01,"")</f>
        <v/>
      </c>
      <c r="H6" s="133"/>
    </row>
    <row r="7" spans="2:11" ht="19.5" customHeight="1" x14ac:dyDescent="0.25">
      <c r="B7" s="131" t="s">
        <v>2</v>
      </c>
      <c r="C7" s="262" t="s">
        <v>338</v>
      </c>
      <c r="D7" s="262"/>
      <c r="E7" s="262"/>
      <c r="F7" s="262"/>
      <c r="G7" s="262"/>
      <c r="H7" s="124"/>
    </row>
    <row r="8" spans="2:11" ht="19.5" customHeight="1" x14ac:dyDescent="0.25">
      <c r="B8" s="131" t="s">
        <v>3</v>
      </c>
      <c r="C8" s="262" t="s">
        <v>339</v>
      </c>
      <c r="D8" s="262"/>
      <c r="E8" s="262"/>
      <c r="F8" s="262"/>
      <c r="G8" s="262"/>
      <c r="H8" s="124"/>
    </row>
    <row r="9" spans="2:11" ht="19.5" customHeight="1" x14ac:dyDescent="0.25">
      <c r="B9" s="134"/>
      <c r="C9" s="253" t="s">
        <v>340</v>
      </c>
      <c r="D9" s="254"/>
      <c r="E9" s="255"/>
      <c r="F9" s="256" t="s">
        <v>341</v>
      </c>
      <c r="G9" s="256"/>
      <c r="H9" s="133"/>
    </row>
    <row r="10" spans="2:11" ht="19.5" customHeight="1" x14ac:dyDescent="0.25">
      <c r="B10" s="131" t="s">
        <v>342</v>
      </c>
      <c r="C10" s="264"/>
      <c r="D10" s="265"/>
      <c r="E10" s="266"/>
      <c r="F10" s="260"/>
      <c r="G10" s="260"/>
      <c r="H10" s="124"/>
    </row>
    <row r="11" spans="2:11" ht="19.5" customHeight="1" x14ac:dyDescent="0.25">
      <c r="B11" s="131" t="s">
        <v>343</v>
      </c>
      <c r="C11" s="264"/>
      <c r="D11" s="265"/>
      <c r="E11" s="266"/>
      <c r="F11" s="260"/>
      <c r="G11" s="260"/>
      <c r="H11" s="124"/>
    </row>
    <row r="12" spans="2:11" ht="19.5" customHeight="1" x14ac:dyDescent="0.25">
      <c r="B12" s="131" t="s">
        <v>344</v>
      </c>
      <c r="C12" s="264"/>
      <c r="D12" s="265"/>
      <c r="E12" s="266"/>
      <c r="F12" s="260"/>
      <c r="G12" s="260"/>
      <c r="H12" s="124"/>
    </row>
    <row r="13" spans="2:11" ht="19.5" customHeight="1" x14ac:dyDescent="0.25">
      <c r="B13" s="131" t="s">
        <v>345</v>
      </c>
      <c r="C13" s="264"/>
      <c r="D13" s="265"/>
      <c r="E13" s="266"/>
      <c r="F13" s="260"/>
      <c r="G13" s="260"/>
      <c r="H13" s="124"/>
    </row>
    <row r="14" spans="2:11" ht="19.5" customHeight="1" x14ac:dyDescent="0.25">
      <c r="B14" s="131" t="s">
        <v>346</v>
      </c>
      <c r="C14" s="264"/>
      <c r="D14" s="265"/>
      <c r="E14" s="266"/>
      <c r="F14" s="260"/>
      <c r="G14" s="260"/>
      <c r="H14" s="124"/>
    </row>
    <row r="15" spans="2:11" ht="19.5" customHeight="1" x14ac:dyDescent="0.25">
      <c r="B15" s="131" t="s">
        <v>347</v>
      </c>
      <c r="C15" s="264"/>
      <c r="D15" s="265"/>
      <c r="E15" s="266"/>
      <c r="F15" s="260"/>
      <c r="G15" s="260"/>
      <c r="H15" s="124"/>
    </row>
    <row r="16" spans="2:11" ht="19.5" customHeight="1" x14ac:dyDescent="0.25">
      <c r="B16" s="131" t="s">
        <v>348</v>
      </c>
      <c r="C16" s="264"/>
      <c r="D16" s="265"/>
      <c r="E16" s="266"/>
      <c r="F16" s="260"/>
      <c r="G16" s="260"/>
      <c r="H16" s="124"/>
    </row>
    <row r="17" spans="2:10" s="18" customFormat="1" ht="19.5" customHeight="1" x14ac:dyDescent="0.25">
      <c r="B17" s="135" t="s">
        <v>4</v>
      </c>
      <c r="C17" s="263" t="s">
        <v>349</v>
      </c>
      <c r="D17" s="263"/>
      <c r="E17" s="263"/>
      <c r="F17" s="263"/>
      <c r="G17" s="263"/>
      <c r="H17" s="136" t="str">
        <f>IF(_X1&amp;_X2&amp;_X3="","",N(_X1)+N(_X2)+N(_X3))</f>
        <v/>
      </c>
    </row>
    <row r="18" spans="2:10" s="18" customFormat="1" ht="19.5" customHeight="1" x14ac:dyDescent="0.25">
      <c r="B18" s="135" t="s">
        <v>5</v>
      </c>
      <c r="C18" s="263" t="s">
        <v>350</v>
      </c>
      <c r="D18" s="263"/>
      <c r="E18" s="263"/>
      <c r="F18" s="263"/>
      <c r="G18" s="263"/>
      <c r="H18" s="126"/>
    </row>
    <row r="20" spans="2:10" s="1" customFormat="1" x14ac:dyDescent="0.25">
      <c r="B20" s="111" t="s">
        <v>288</v>
      </c>
      <c r="C20" s="111"/>
      <c r="D20" s="111"/>
      <c r="E20" s="111"/>
      <c r="F20" s="111"/>
      <c r="G20" s="111"/>
      <c r="H20" s="111"/>
      <c r="I20" s="111"/>
      <c r="J20" s="118"/>
    </row>
    <row r="21" spans="2:10" s="1" customFormat="1" x14ac:dyDescent="0.25">
      <c r="B21" s="73"/>
      <c r="C21" s="73"/>
      <c r="D21" s="73"/>
      <c r="E21" s="73"/>
      <c r="F21" s="73"/>
      <c r="G21" s="73"/>
      <c r="H21" s="73"/>
      <c r="I21" s="73"/>
    </row>
    <row r="22" spans="2:10" s="1" customFormat="1" x14ac:dyDescent="0.25">
      <c r="B22" s="73"/>
      <c r="C22" s="73"/>
      <c r="D22" s="73"/>
      <c r="E22" s="73"/>
      <c r="F22" s="73"/>
      <c r="G22" s="73"/>
      <c r="H22" s="73"/>
      <c r="I22" s="73"/>
    </row>
    <row r="23" spans="2:10" s="1" customFormat="1" x14ac:dyDescent="0.25">
      <c r="B23" s="77" t="s">
        <v>289</v>
      </c>
      <c r="C23" s="74"/>
      <c r="D23" s="73"/>
      <c r="E23" s="74"/>
      <c r="F23" s="74"/>
      <c r="G23" s="74"/>
      <c r="H23" s="119"/>
    </row>
    <row r="24" spans="2:10" s="1" customFormat="1" x14ac:dyDescent="0.25">
      <c r="B24" s="73"/>
      <c r="C24" s="73"/>
      <c r="D24" s="73"/>
      <c r="E24" s="125" t="s">
        <v>290</v>
      </c>
      <c r="F24" s="118"/>
      <c r="G24" s="118"/>
      <c r="H24" s="125"/>
    </row>
  </sheetData>
  <sheetProtection algorithmName="SHA-512" hashValue="3/CkQFwkarpAd5/59LtVkforw2O0Xspx7AiAgW4MtmxhF8gnQpXVUHhIhZS1UzCI35E2py/psTMY7XiA8Nz+tw==" saltValue="5/nDeVFfRzM6DwMdIb+f/w==" spinCount="100000" sheet="1" objects="1" scenarios="1"/>
  <mergeCells count="25">
    <mergeCell ref="C17:G17"/>
    <mergeCell ref="C18:G18"/>
    <mergeCell ref="C10:E10"/>
    <mergeCell ref="C11:E11"/>
    <mergeCell ref="C12:E12"/>
    <mergeCell ref="C13:E13"/>
    <mergeCell ref="C14:E14"/>
    <mergeCell ref="C15:E15"/>
    <mergeCell ref="C16:E16"/>
    <mergeCell ref="F13:G13"/>
    <mergeCell ref="F14:G14"/>
    <mergeCell ref="F15:G15"/>
    <mergeCell ref="F16:G16"/>
    <mergeCell ref="F11:G11"/>
    <mergeCell ref="F12:G12"/>
    <mergeCell ref="C9:E9"/>
    <mergeCell ref="B2:H2"/>
    <mergeCell ref="F9:G9"/>
    <mergeCell ref="C3:G3"/>
    <mergeCell ref="F10:G10"/>
    <mergeCell ref="C4:G4"/>
    <mergeCell ref="C5:F5"/>
    <mergeCell ref="C6:F6"/>
    <mergeCell ref="C7:G7"/>
    <mergeCell ref="C8:G8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29"/>
  <sheetViews>
    <sheetView tabSelected="1" zoomScaleNormal="100" workbookViewId="0"/>
  </sheetViews>
  <sheetFormatPr defaultColWidth="8.85546875" defaultRowHeight="14.25" x14ac:dyDescent="0.25"/>
  <cols>
    <col min="1" max="1" width="4.42578125" style="31" customWidth="1"/>
    <col min="2" max="2" width="3.5703125" style="31" customWidth="1"/>
    <col min="3" max="3" width="0.85546875" style="31" customWidth="1"/>
    <col min="4" max="4" width="17.7109375" style="31" customWidth="1"/>
    <col min="5" max="5" width="8.28515625" style="31" customWidth="1"/>
    <col min="6" max="6" width="8.85546875" style="31"/>
    <col min="7" max="7" width="12.28515625" style="31" customWidth="1"/>
    <col min="8" max="9" width="10" style="31" customWidth="1"/>
    <col min="10" max="10" width="8.85546875" style="31" customWidth="1"/>
    <col min="11" max="11" width="15.7109375" style="31" customWidth="1"/>
    <col min="12" max="12" width="4.42578125" style="31" customWidth="1"/>
    <col min="13" max="16384" width="8.85546875" style="31"/>
  </cols>
  <sheetData>
    <row r="1" spans="2:11" ht="24" customHeight="1" thickBot="1" x14ac:dyDescent="0.3"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2:11" ht="63" customHeight="1" thickBot="1" x14ac:dyDescent="0.3">
      <c r="B2" s="270" t="str">
        <f>"RRIF-ov PD OBRAZAC          ZA "&amp;podaci!E3&amp;". GODINU"</f>
        <v>RRIF-ov PD OBRAZAC          ZA 2025. GODINU</v>
      </c>
      <c r="C2" s="271"/>
      <c r="D2" s="271"/>
      <c r="E2" s="271"/>
      <c r="F2" s="271"/>
      <c r="G2" s="271"/>
      <c r="H2" s="271"/>
      <c r="I2" s="32"/>
      <c r="J2" s="32"/>
      <c r="K2" s="33"/>
    </row>
    <row r="3" spans="2:11" ht="24" customHeight="1" x14ac:dyDescent="0.25"/>
    <row r="4" spans="2:11" ht="30.75" x14ac:dyDescent="0.25">
      <c r="B4" s="273" t="s">
        <v>18</v>
      </c>
      <c r="C4" s="273"/>
      <c r="D4" s="273"/>
      <c r="E4" s="273"/>
      <c r="F4" s="273"/>
      <c r="G4" s="273"/>
      <c r="H4" s="273"/>
      <c r="I4" s="273"/>
      <c r="J4" s="273"/>
      <c r="K4" s="273"/>
    </row>
    <row r="5" spans="2:11" ht="30.75" x14ac:dyDescent="0.25">
      <c r="B5" s="272" t="s">
        <v>270</v>
      </c>
      <c r="C5" s="272"/>
      <c r="D5" s="272"/>
      <c r="E5" s="272"/>
      <c r="F5" s="272"/>
      <c r="G5" s="272"/>
      <c r="H5" s="272"/>
      <c r="I5" s="272"/>
      <c r="J5" s="272"/>
      <c r="K5" s="272"/>
    </row>
    <row r="6" spans="2:11" ht="24" customHeight="1" x14ac:dyDescent="0.25"/>
    <row r="7" spans="2:11" ht="19.149999999999999" customHeight="1" x14ac:dyDescent="0.25">
      <c r="B7" s="34" t="s">
        <v>11</v>
      </c>
    </row>
    <row r="8" spans="2:11" ht="6" customHeight="1" x14ac:dyDescent="0.25"/>
    <row r="9" spans="2:11" ht="19.149999999999999" customHeight="1" x14ac:dyDescent="0.25">
      <c r="B9" s="35" t="s">
        <v>1</v>
      </c>
      <c r="D9" s="31" t="s">
        <v>262</v>
      </c>
    </row>
    <row r="10" spans="2:11" ht="19.149999999999999" customHeight="1" x14ac:dyDescent="0.25">
      <c r="B10" s="35" t="s">
        <v>2</v>
      </c>
      <c r="D10" s="31" t="s">
        <v>13</v>
      </c>
    </row>
    <row r="11" spans="2:11" ht="19.149999999999999" customHeight="1" x14ac:dyDescent="0.25">
      <c r="B11" s="35" t="s">
        <v>3</v>
      </c>
      <c r="D11" s="31" t="s">
        <v>12</v>
      </c>
    </row>
    <row r="12" spans="2:11" ht="19.149999999999999" customHeight="1" x14ac:dyDescent="0.25">
      <c r="B12" s="35" t="s">
        <v>4</v>
      </c>
      <c r="D12" s="31" t="s">
        <v>263</v>
      </c>
    </row>
    <row r="13" spans="2:11" ht="19.899999999999999" customHeight="1" x14ac:dyDescent="0.25">
      <c r="B13" s="35"/>
    </row>
    <row r="14" spans="2:11" ht="19.149999999999999" customHeight="1" x14ac:dyDescent="0.25">
      <c r="B14" s="36" t="s">
        <v>14</v>
      </c>
      <c r="C14" s="37"/>
      <c r="D14" s="37"/>
    </row>
    <row r="15" spans="2:11" ht="6" customHeight="1" x14ac:dyDescent="0.25">
      <c r="B15" s="37"/>
      <c r="C15" s="37"/>
      <c r="D15" s="37"/>
    </row>
    <row r="16" spans="2:11" ht="19.149999999999999" customHeight="1" x14ac:dyDescent="0.25">
      <c r="B16" s="38" t="s">
        <v>1</v>
      </c>
      <c r="C16" s="37"/>
      <c r="D16" s="37" t="s">
        <v>15</v>
      </c>
    </row>
    <row r="17" spans="2:11" ht="19.149999999999999" customHeight="1" x14ac:dyDescent="0.25">
      <c r="B17" s="38" t="s">
        <v>2</v>
      </c>
      <c r="C17" s="37"/>
      <c r="D17" s="37" t="s">
        <v>16</v>
      </c>
    </row>
    <row r="18" spans="2:11" x14ac:dyDescent="0.25">
      <c r="B18" s="38"/>
      <c r="C18" s="37"/>
      <c r="D18" s="37" t="s">
        <v>17</v>
      </c>
    </row>
    <row r="19" spans="2:11" ht="19.899999999999999" customHeight="1" x14ac:dyDescent="0.25">
      <c r="B19" s="35"/>
    </row>
    <row r="20" spans="2:11" ht="19.149999999999999" customHeight="1" x14ac:dyDescent="0.25">
      <c r="B20" s="34" t="s">
        <v>93</v>
      </c>
    </row>
    <row r="21" spans="2:11" ht="6" customHeight="1" x14ac:dyDescent="0.25"/>
    <row r="22" spans="2:11" ht="19.149999999999999" customHeight="1" x14ac:dyDescent="0.25">
      <c r="B22" s="35" t="s">
        <v>1</v>
      </c>
      <c r="D22" s="31" t="str">
        <f>"U prilogu časopisa RRiF broj 1/" &amp; podaci!E6 &amp; " ""Sastavljanje financijskih i poreznih izvještaja za " &amp; podaci!E3 &amp;"."</f>
        <v>U prilogu časopisa RRiF broj 1/2026 "Sastavljanje financijskih i poreznih izvještaja za 2025.</v>
      </c>
    </row>
    <row r="23" spans="2:11" ht="19.149999999999999" customHeight="1" x14ac:dyDescent="0.25">
      <c r="B23" s="35"/>
      <c r="D23" s="31" t="s">
        <v>296</v>
      </c>
    </row>
    <row r="24" spans="2:11" ht="19.149999999999999" customHeight="1" x14ac:dyDescent="0.25">
      <c r="B24" s="35"/>
      <c r="D24" s="275" t="s">
        <v>355</v>
      </c>
      <c r="E24" s="275"/>
      <c r="F24" s="275"/>
      <c r="G24" s="275"/>
      <c r="H24" s="275"/>
      <c r="I24" s="275"/>
      <c r="J24" s="275"/>
      <c r="K24" s="275"/>
    </row>
    <row r="25" spans="2:11" ht="19.149999999999999" hidden="1" customHeight="1" x14ac:dyDescent="0.25">
      <c r="B25" s="35" t="s">
        <v>2</v>
      </c>
      <c r="D25" s="31" t="s">
        <v>94</v>
      </c>
    </row>
    <row r="26" spans="2:11" s="39" customFormat="1" ht="19.149999999999999" hidden="1" customHeight="1" x14ac:dyDescent="0.25">
      <c r="D26" s="274" t="s">
        <v>309</v>
      </c>
      <c r="E26" s="274"/>
      <c r="F26" s="274"/>
      <c r="G26" s="274"/>
      <c r="H26" s="274"/>
      <c r="I26" s="274"/>
      <c r="J26" s="274"/>
      <c r="K26" s="274"/>
    </row>
    <row r="27" spans="2:11" ht="19.149999999999999" customHeight="1" x14ac:dyDescent="0.25">
      <c r="B27" s="35" t="s">
        <v>2</v>
      </c>
      <c r="D27" s="31" t="s">
        <v>19</v>
      </c>
    </row>
    <row r="28" spans="2:11" ht="19.149999999999999" customHeight="1" x14ac:dyDescent="0.25">
      <c r="D28" s="31" t="s">
        <v>20</v>
      </c>
      <c r="H28" s="269" t="s">
        <v>271</v>
      </c>
      <c r="I28" s="269"/>
      <c r="J28" s="269"/>
      <c r="K28" s="269"/>
    </row>
    <row r="29" spans="2:11" ht="24" customHeight="1" x14ac:dyDescent="0.25">
      <c r="B29" s="268"/>
      <c r="C29" s="268"/>
      <c r="D29" s="268"/>
      <c r="E29" s="268"/>
      <c r="F29" s="268"/>
      <c r="G29" s="268"/>
      <c r="H29" s="268"/>
      <c r="I29" s="268"/>
      <c r="J29" s="268"/>
      <c r="K29" s="268"/>
    </row>
  </sheetData>
  <sheetProtection algorithmName="SHA-512" hashValue="xTGcPA88IZseE6Ba6bKksxuaFAjK51isMkBPPDlYYvL1rJmOcG+Rk+vQ5ZF5iC5o06mEgQi9OTjauO55gwU4Jg==" saltValue="D97KzXEMpd1pcWJsfzAmYw==" spinCount="100000" sheet="1" objects="1" scenarios="1"/>
  <mergeCells count="8">
    <mergeCell ref="B1:K1"/>
    <mergeCell ref="B29:K29"/>
    <mergeCell ref="H28:K28"/>
    <mergeCell ref="B2:H2"/>
    <mergeCell ref="B5:K5"/>
    <mergeCell ref="B4:K4"/>
    <mergeCell ref="D26:K26"/>
    <mergeCell ref="D24:K24"/>
  </mergeCells>
  <hyperlinks>
    <hyperlink ref="B5" r:id="rId1" display="www.rrif.hr" xr:uid="{00000000-0004-0000-0500-000000000000}"/>
    <hyperlink ref="H28" r:id="rId2" display="www.rrif.hr/pretplata.html" xr:uid="{00000000-0004-0000-0500-000001000000}"/>
    <hyperlink ref="H28:K28" r:id="rId3" display="rrif.hr/pretplata.html" xr:uid="{00000000-0004-0000-0500-000002000000}"/>
    <hyperlink ref="D26" r:id="rId4" display="https://www.rrif.hr/clanak-19880.html" xr:uid="{00000000-0004-0000-0500-000003000000}"/>
    <hyperlink ref="D26:K26" r:id="rId5" display="https://www.rrif.hr/clanak-20680.html" xr:uid="{669AFD07-A511-4C48-BB19-3ED3E55C6A76}"/>
  </hyperlinks>
  <pageMargins left="0.39370078740157483" right="0.39370078740157483" top="0.47244094488188981" bottom="0.47244094488188981" header="0" footer="0.19685039370078741"/>
  <pageSetup paperSize="9" scale="99" orientation="portrait" r:id="rId6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21"/>
  <sheetViews>
    <sheetView workbookViewId="0">
      <selection activeCell="M22" sqref="M22"/>
    </sheetView>
  </sheetViews>
  <sheetFormatPr defaultRowHeight="15" x14ac:dyDescent="0.25"/>
  <cols>
    <col min="5" max="5" width="20.5703125" customWidth="1"/>
  </cols>
  <sheetData>
    <row r="2" spans="2:6" ht="15.75" thickBot="1" x14ac:dyDescent="0.3">
      <c r="B2" s="89" t="s">
        <v>320</v>
      </c>
      <c r="E2" s="90" t="s">
        <v>307</v>
      </c>
    </row>
    <row r="3" spans="2:6" ht="15.75" thickBot="1" x14ac:dyDescent="0.3">
      <c r="B3" s="96">
        <v>1</v>
      </c>
      <c r="E3" s="91">
        <v>2025</v>
      </c>
      <c r="F3" s="276"/>
    </row>
    <row r="4" spans="2:6" x14ac:dyDescent="0.25">
      <c r="B4" s="97">
        <f t="shared" ref="B4:B14" si="0">B3+1</f>
        <v>2</v>
      </c>
    </row>
    <row r="5" spans="2:6" x14ac:dyDescent="0.25">
      <c r="B5" s="97">
        <f t="shared" si="0"/>
        <v>3</v>
      </c>
      <c r="E5" s="92" t="s">
        <v>308</v>
      </c>
    </row>
    <row r="6" spans="2:6" x14ac:dyDescent="0.25">
      <c r="B6" s="97">
        <f t="shared" si="0"/>
        <v>4</v>
      </c>
      <c r="E6" s="92">
        <f>E3+1</f>
        <v>2026</v>
      </c>
    </row>
    <row r="7" spans="2:6" x14ac:dyDescent="0.25">
      <c r="B7" s="97">
        <f t="shared" si="0"/>
        <v>5</v>
      </c>
    </row>
    <row r="8" spans="2:6" ht="15.75" thickBot="1" x14ac:dyDescent="0.3">
      <c r="B8" s="97">
        <f t="shared" si="0"/>
        <v>6</v>
      </c>
      <c r="E8" s="90" t="s">
        <v>321</v>
      </c>
      <c r="F8" s="95" t="s">
        <v>319</v>
      </c>
    </row>
    <row r="9" spans="2:6" ht="15.75" thickBot="1" x14ac:dyDescent="0.3">
      <c r="B9" s="97">
        <f t="shared" si="0"/>
        <v>7</v>
      </c>
      <c r="E9" s="94">
        <v>1000000</v>
      </c>
    </row>
    <row r="10" spans="2:6" x14ac:dyDescent="0.25">
      <c r="B10" s="97">
        <f t="shared" si="0"/>
        <v>8</v>
      </c>
    </row>
    <row r="11" spans="2:6" ht="15.75" thickBot="1" x14ac:dyDescent="0.3">
      <c r="B11" s="97">
        <f t="shared" si="0"/>
        <v>9</v>
      </c>
      <c r="E11" s="90" t="s">
        <v>322</v>
      </c>
    </row>
    <row r="12" spans="2:6" ht="15.75" thickBot="1" x14ac:dyDescent="0.3">
      <c r="B12" s="97">
        <f t="shared" si="0"/>
        <v>10</v>
      </c>
      <c r="E12" s="93">
        <v>0.1</v>
      </c>
    </row>
    <row r="13" spans="2:6" x14ac:dyDescent="0.25">
      <c r="B13" s="97">
        <f t="shared" si="0"/>
        <v>11</v>
      </c>
    </row>
    <row r="14" spans="2:6" ht="15.75" thickBot="1" x14ac:dyDescent="0.3">
      <c r="B14" s="98">
        <f t="shared" si="0"/>
        <v>12</v>
      </c>
      <c r="E14" s="90" t="s">
        <v>323</v>
      </c>
    </row>
    <row r="15" spans="2:6" ht="15.75" thickBot="1" x14ac:dyDescent="0.3">
      <c r="E15" s="93">
        <v>0.18</v>
      </c>
    </row>
    <row r="17" spans="5:5" ht="15.75" thickBot="1" x14ac:dyDescent="0.3">
      <c r="E17" s="90" t="s">
        <v>328</v>
      </c>
    </row>
    <row r="18" spans="5:5" ht="15.75" thickBot="1" x14ac:dyDescent="0.3">
      <c r="E18" s="94">
        <v>1000000</v>
      </c>
    </row>
    <row r="20" spans="5:5" ht="15.75" thickBot="1" x14ac:dyDescent="0.3">
      <c r="E20" s="90" t="s">
        <v>329</v>
      </c>
    </row>
    <row r="21" spans="5:5" ht="15.75" thickBot="1" x14ac:dyDescent="0.3">
      <c r="E21" s="93">
        <v>0.1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18"/>
  <sheetViews>
    <sheetView topLeftCell="A478" workbookViewId="0">
      <selection activeCell="F128" sqref="F128"/>
    </sheetView>
  </sheetViews>
  <sheetFormatPr defaultRowHeight="15" x14ac:dyDescent="0.25"/>
  <cols>
    <col min="2" max="2" width="5.7109375" customWidth="1"/>
    <col min="3" max="3" width="11.42578125" customWidth="1"/>
    <col min="4" max="4" width="14.28515625" customWidth="1"/>
    <col min="5" max="5" width="1.42578125" customWidth="1"/>
    <col min="6" max="6" width="110" bestFit="1" customWidth="1"/>
  </cols>
  <sheetData>
    <row r="2" spans="1:6" x14ac:dyDescent="0.25">
      <c r="A2" s="48" t="s">
        <v>142</v>
      </c>
      <c r="B2" s="48" t="s">
        <v>143</v>
      </c>
      <c r="C2" s="48"/>
      <c r="D2" s="48"/>
    </row>
    <row r="3" spans="1:6" x14ac:dyDescent="0.25">
      <c r="A3">
        <f>N(A2)+1</f>
        <v>1</v>
      </c>
      <c r="B3">
        <v>0</v>
      </c>
      <c r="F3" t="s">
        <v>105</v>
      </c>
    </row>
    <row r="4" spans="1:6" x14ac:dyDescent="0.25">
      <c r="A4">
        <f t="shared" ref="A4:A67" si="0">N(A3)+1</f>
        <v>2</v>
      </c>
      <c r="B4">
        <v>1</v>
      </c>
      <c r="F4" t="s">
        <v>106</v>
      </c>
    </row>
    <row r="5" spans="1:6" x14ac:dyDescent="0.25">
      <c r="A5">
        <f t="shared" si="0"/>
        <v>3</v>
      </c>
      <c r="B5">
        <v>2</v>
      </c>
      <c r="F5" t="s">
        <v>107</v>
      </c>
    </row>
    <row r="6" spans="1:6" x14ac:dyDescent="0.25">
      <c r="A6">
        <f t="shared" si="0"/>
        <v>4</v>
      </c>
      <c r="B6">
        <v>2</v>
      </c>
      <c r="F6" t="s">
        <v>108</v>
      </c>
    </row>
    <row r="7" spans="1:6" x14ac:dyDescent="0.25">
      <c r="A7">
        <f t="shared" si="0"/>
        <v>5</v>
      </c>
      <c r="B7">
        <v>2</v>
      </c>
      <c r="F7" t="s">
        <v>109</v>
      </c>
    </row>
    <row r="8" spans="1:6" x14ac:dyDescent="0.25">
      <c r="A8">
        <f t="shared" si="0"/>
        <v>6</v>
      </c>
      <c r="B8">
        <v>2</v>
      </c>
      <c r="F8" t="s">
        <v>110</v>
      </c>
    </row>
    <row r="9" spans="1:6" x14ac:dyDescent="0.25">
      <c r="A9">
        <f t="shared" si="0"/>
        <v>7</v>
      </c>
      <c r="B9">
        <v>2</v>
      </c>
      <c r="F9" t="s">
        <v>111</v>
      </c>
    </row>
    <row r="10" spans="1:6" x14ac:dyDescent="0.25">
      <c r="A10">
        <f t="shared" si="0"/>
        <v>8</v>
      </c>
      <c r="B10">
        <v>2</v>
      </c>
      <c r="F10" t="s">
        <v>112</v>
      </c>
    </row>
    <row r="11" spans="1:6" x14ac:dyDescent="0.25">
      <c r="A11">
        <f t="shared" si="0"/>
        <v>9</v>
      </c>
      <c r="B11">
        <v>2</v>
      </c>
      <c r="F11" t="s">
        <v>113</v>
      </c>
    </row>
    <row r="12" spans="1:6" x14ac:dyDescent="0.25">
      <c r="A12">
        <f t="shared" si="0"/>
        <v>10</v>
      </c>
      <c r="B12">
        <v>2</v>
      </c>
      <c r="F12" t="s">
        <v>114</v>
      </c>
    </row>
    <row r="13" spans="1:6" x14ac:dyDescent="0.25">
      <c r="A13">
        <f t="shared" si="0"/>
        <v>11</v>
      </c>
      <c r="B13">
        <v>2</v>
      </c>
      <c r="F13" t="s">
        <v>115</v>
      </c>
    </row>
    <row r="14" spans="1:6" x14ac:dyDescent="0.25">
      <c r="A14">
        <f t="shared" si="0"/>
        <v>12</v>
      </c>
      <c r="B14">
        <v>1</v>
      </c>
      <c r="F14" t="s">
        <v>116</v>
      </c>
    </row>
    <row r="15" spans="1:6" x14ac:dyDescent="0.25">
      <c r="A15">
        <f t="shared" si="0"/>
        <v>13</v>
      </c>
      <c r="B15">
        <v>1</v>
      </c>
      <c r="F15" t="s">
        <v>117</v>
      </c>
    </row>
    <row r="16" spans="1:6" x14ac:dyDescent="0.25">
      <c r="A16">
        <f t="shared" si="0"/>
        <v>14</v>
      </c>
      <c r="B16">
        <v>2</v>
      </c>
      <c r="F16" t="s">
        <v>118</v>
      </c>
    </row>
    <row r="17" spans="1:6" x14ac:dyDescent="0.25">
      <c r="A17">
        <f t="shared" si="0"/>
        <v>15</v>
      </c>
      <c r="B17">
        <v>3</v>
      </c>
      <c r="F17" t="s">
        <v>119</v>
      </c>
    </row>
    <row r="18" spans="1:6" x14ac:dyDescent="0.25">
      <c r="A18">
        <f t="shared" si="0"/>
        <v>16</v>
      </c>
      <c r="B18">
        <v>3</v>
      </c>
      <c r="F18" t="s">
        <v>120</v>
      </c>
    </row>
    <row r="19" spans="1:6" x14ac:dyDescent="0.25">
      <c r="A19">
        <f t="shared" si="0"/>
        <v>17</v>
      </c>
      <c r="B19">
        <v>2</v>
      </c>
      <c r="F19" t="s">
        <v>121</v>
      </c>
    </row>
    <row r="20" spans="1:6" x14ac:dyDescent="0.25">
      <c r="A20">
        <f t="shared" si="0"/>
        <v>18</v>
      </c>
      <c r="B20">
        <v>2</v>
      </c>
      <c r="F20" t="s">
        <v>122</v>
      </c>
    </row>
    <row r="21" spans="1:6" x14ac:dyDescent="0.25">
      <c r="A21">
        <f t="shared" si="0"/>
        <v>19</v>
      </c>
      <c r="B21">
        <v>3</v>
      </c>
      <c r="F21" t="s">
        <v>123</v>
      </c>
    </row>
    <row r="22" spans="1:6" x14ac:dyDescent="0.25">
      <c r="A22">
        <f t="shared" si="0"/>
        <v>20</v>
      </c>
      <c r="B22">
        <v>3</v>
      </c>
      <c r="F22" t="s">
        <v>124</v>
      </c>
    </row>
    <row r="23" spans="1:6" x14ac:dyDescent="0.25">
      <c r="A23">
        <f t="shared" si="0"/>
        <v>21</v>
      </c>
      <c r="B23">
        <v>3</v>
      </c>
      <c r="F23" t="s">
        <v>125</v>
      </c>
    </row>
    <row r="24" spans="1:6" x14ac:dyDescent="0.25">
      <c r="A24">
        <f t="shared" si="0"/>
        <v>22</v>
      </c>
      <c r="B24">
        <v>3</v>
      </c>
      <c r="F24" t="s">
        <v>126</v>
      </c>
    </row>
    <row r="25" spans="1:6" x14ac:dyDescent="0.25">
      <c r="A25">
        <f t="shared" si="0"/>
        <v>23</v>
      </c>
      <c r="B25">
        <v>4</v>
      </c>
      <c r="F25" t="s">
        <v>127</v>
      </c>
    </row>
    <row r="26" spans="1:6" x14ac:dyDescent="0.25">
      <c r="A26">
        <f t="shared" si="0"/>
        <v>24</v>
      </c>
      <c r="B26">
        <v>4</v>
      </c>
      <c r="F26" t="s">
        <v>128</v>
      </c>
    </row>
    <row r="27" spans="1:6" x14ac:dyDescent="0.25">
      <c r="A27">
        <f t="shared" si="0"/>
        <v>25</v>
      </c>
      <c r="B27">
        <v>4</v>
      </c>
      <c r="F27" t="s">
        <v>129</v>
      </c>
    </row>
    <row r="28" spans="1:6" x14ac:dyDescent="0.25">
      <c r="A28">
        <f t="shared" si="0"/>
        <v>26</v>
      </c>
      <c r="B28">
        <v>3</v>
      </c>
      <c r="F28" t="s">
        <v>130</v>
      </c>
    </row>
    <row r="29" spans="1:6" x14ac:dyDescent="0.25">
      <c r="A29">
        <f t="shared" si="0"/>
        <v>27</v>
      </c>
      <c r="B29">
        <v>2</v>
      </c>
      <c r="F29" t="s">
        <v>131</v>
      </c>
    </row>
    <row r="30" spans="1:6" x14ac:dyDescent="0.25">
      <c r="A30">
        <f t="shared" si="0"/>
        <v>28</v>
      </c>
      <c r="B30">
        <v>2</v>
      </c>
      <c r="F30" t="s">
        <v>132</v>
      </c>
    </row>
    <row r="31" spans="1:6" x14ac:dyDescent="0.25">
      <c r="A31">
        <f t="shared" si="0"/>
        <v>29</v>
      </c>
      <c r="B31">
        <v>2</v>
      </c>
      <c r="F31" t="s">
        <v>133</v>
      </c>
    </row>
    <row r="32" spans="1:6" x14ac:dyDescent="0.25">
      <c r="A32">
        <f t="shared" si="0"/>
        <v>30</v>
      </c>
      <c r="B32">
        <v>2</v>
      </c>
      <c r="F32" t="s">
        <v>134</v>
      </c>
    </row>
    <row r="33" spans="1:7" x14ac:dyDescent="0.25">
      <c r="A33">
        <f t="shared" si="0"/>
        <v>31</v>
      </c>
      <c r="B33">
        <v>3</v>
      </c>
      <c r="F33" t="s">
        <v>135</v>
      </c>
    </row>
    <row r="34" spans="1:7" x14ac:dyDescent="0.25">
      <c r="A34">
        <f t="shared" si="0"/>
        <v>32</v>
      </c>
      <c r="B34">
        <v>4</v>
      </c>
      <c r="F34" t="s">
        <v>136</v>
      </c>
    </row>
    <row r="35" spans="1:7" x14ac:dyDescent="0.25">
      <c r="A35">
        <f t="shared" si="0"/>
        <v>33</v>
      </c>
      <c r="B35">
        <v>4</v>
      </c>
      <c r="F35" t="s">
        <v>137</v>
      </c>
    </row>
    <row r="36" spans="1:7" x14ac:dyDescent="0.25">
      <c r="A36">
        <f t="shared" si="0"/>
        <v>34</v>
      </c>
      <c r="B36">
        <v>4</v>
      </c>
      <c r="F36" t="s">
        <v>138</v>
      </c>
    </row>
    <row r="37" spans="1:7" x14ac:dyDescent="0.25">
      <c r="A37">
        <f t="shared" si="0"/>
        <v>35</v>
      </c>
      <c r="B37">
        <v>3</v>
      </c>
      <c r="F37" t="s">
        <v>139</v>
      </c>
      <c r="G37" s="49"/>
    </row>
    <row r="38" spans="1:7" x14ac:dyDescent="0.25">
      <c r="A38">
        <f t="shared" si="0"/>
        <v>36</v>
      </c>
      <c r="B38">
        <v>2</v>
      </c>
      <c r="F38" t="s">
        <v>140</v>
      </c>
    </row>
    <row r="39" spans="1:7" x14ac:dyDescent="0.25">
      <c r="A39">
        <f t="shared" si="0"/>
        <v>37</v>
      </c>
      <c r="B39">
        <v>1</v>
      </c>
      <c r="F39" t="s">
        <v>141</v>
      </c>
    </row>
    <row r="40" spans="1:7" x14ac:dyDescent="0.25">
      <c r="A40">
        <f t="shared" si="0"/>
        <v>38</v>
      </c>
      <c r="B40">
        <v>1</v>
      </c>
      <c r="F40" t="s">
        <v>144</v>
      </c>
    </row>
    <row r="41" spans="1:7" x14ac:dyDescent="0.25">
      <c r="A41">
        <f t="shared" si="0"/>
        <v>39</v>
      </c>
      <c r="B41">
        <v>2</v>
      </c>
      <c r="C41" t="s">
        <v>145</v>
      </c>
      <c r="D41" s="50">
        <f>N('Str. 2'!G7)</f>
        <v>0</v>
      </c>
      <c r="F41" t="str">
        <f>"&lt;"&amp;C41&amp;"&gt;"&amp;SUBSTITUTE(TEXT(N(D41),"0,00"),",",".")&amp;"&lt;/"&amp;C41&amp;"&gt;"</f>
        <v>&lt;Podatak1&gt;0.00&lt;/Podatak1&gt;</v>
      </c>
    </row>
    <row r="42" spans="1:7" x14ac:dyDescent="0.25">
      <c r="A42">
        <f t="shared" si="0"/>
        <v>40</v>
      </c>
      <c r="B42">
        <v>2</v>
      </c>
      <c r="C42" t="s">
        <v>146</v>
      </c>
      <c r="D42" s="50">
        <f>N('Str. 2'!G8)</f>
        <v>0</v>
      </c>
      <c r="F42" t="str">
        <f t="shared" ref="F42:F103" si="1">"&lt;"&amp;C42&amp;"&gt;"&amp;SUBSTITUTE(TEXT(N(D42),"0,00"),",",".")&amp;"&lt;/"&amp;C42&amp;"&gt;"</f>
        <v>&lt;Podatak2&gt;0.00&lt;/Podatak2&gt;</v>
      </c>
    </row>
    <row r="43" spans="1:7" x14ac:dyDescent="0.25">
      <c r="A43">
        <f t="shared" si="0"/>
        <v>41</v>
      </c>
      <c r="B43">
        <v>2</v>
      </c>
      <c r="C43" t="s">
        <v>147</v>
      </c>
      <c r="D43" s="50">
        <f>N('Str. 2'!G9)</f>
        <v>0</v>
      </c>
      <c r="F43" t="str">
        <f t="shared" si="1"/>
        <v>&lt;Podatak3&gt;0.00&lt;/Podatak3&gt;</v>
      </c>
    </row>
    <row r="44" spans="1:7" x14ac:dyDescent="0.25">
      <c r="A44">
        <f t="shared" si="0"/>
        <v>42</v>
      </c>
      <c r="B44">
        <v>2</v>
      </c>
      <c r="C44" t="s">
        <v>148</v>
      </c>
      <c r="D44" s="50">
        <f>N('Str. 2'!G10)</f>
        <v>0</v>
      </c>
      <c r="F44" t="str">
        <f t="shared" si="1"/>
        <v>&lt;Podatak4&gt;0.00&lt;/Podatak4&gt;</v>
      </c>
    </row>
    <row r="45" spans="1:7" x14ac:dyDescent="0.25">
      <c r="A45">
        <f t="shared" si="0"/>
        <v>43</v>
      </c>
      <c r="B45">
        <v>2</v>
      </c>
      <c r="C45" t="s">
        <v>149</v>
      </c>
      <c r="D45" s="50">
        <f>N('Str. 2'!G13)</f>
        <v>0</v>
      </c>
      <c r="F45" t="str">
        <f t="shared" si="1"/>
        <v>&lt;Podatak5&gt;0.00&lt;/Podatak5&gt;</v>
      </c>
    </row>
    <row r="46" spans="1:7" x14ac:dyDescent="0.25">
      <c r="A46">
        <f t="shared" si="0"/>
        <v>44</v>
      </c>
      <c r="B46">
        <v>2</v>
      </c>
      <c r="C46" t="s">
        <v>150</v>
      </c>
      <c r="D46" s="50">
        <f>N('Str. 2'!G14)</f>
        <v>0</v>
      </c>
      <c r="F46" t="str">
        <f t="shared" si="1"/>
        <v>&lt;Podatak6&gt;0.00&lt;/Podatak6&gt;</v>
      </c>
    </row>
    <row r="47" spans="1:7" x14ac:dyDescent="0.25">
      <c r="A47">
        <f t="shared" si="0"/>
        <v>45</v>
      </c>
      <c r="B47">
        <v>2</v>
      </c>
      <c r="C47" t="s">
        <v>151</v>
      </c>
      <c r="D47" s="50">
        <f>N('Str. 2'!G15)</f>
        <v>0</v>
      </c>
      <c r="F47" t="str">
        <f t="shared" si="1"/>
        <v>&lt;Podatak7&gt;0.00&lt;/Podatak7&gt;</v>
      </c>
    </row>
    <row r="48" spans="1:7" x14ac:dyDescent="0.25">
      <c r="A48">
        <f t="shared" si="0"/>
        <v>46</v>
      </c>
      <c r="B48">
        <v>2</v>
      </c>
      <c r="C48" t="s">
        <v>152</v>
      </c>
      <c r="D48" s="50">
        <f>N('Str. 2'!G16)</f>
        <v>0</v>
      </c>
      <c r="F48" t="str">
        <f t="shared" si="1"/>
        <v>&lt;Podatak8&gt;0.00&lt;/Podatak8&gt;</v>
      </c>
    </row>
    <row r="49" spans="1:6" x14ac:dyDescent="0.25">
      <c r="A49">
        <f t="shared" si="0"/>
        <v>47</v>
      </c>
      <c r="B49">
        <v>2</v>
      </c>
      <c r="C49" t="s">
        <v>153</v>
      </c>
      <c r="D49" s="50">
        <f>N('Str. 2'!G17)</f>
        <v>0</v>
      </c>
      <c r="F49" t="str">
        <f t="shared" si="1"/>
        <v>&lt;Podatak9&gt;0.00&lt;/Podatak9&gt;</v>
      </c>
    </row>
    <row r="50" spans="1:6" x14ac:dyDescent="0.25">
      <c r="A50">
        <f t="shared" si="0"/>
        <v>48</v>
      </c>
      <c r="B50">
        <v>2</v>
      </c>
      <c r="C50" t="s">
        <v>154</v>
      </c>
      <c r="D50" s="50">
        <f>N('Str. 2'!G18)</f>
        <v>0</v>
      </c>
      <c r="F50" t="str">
        <f t="shared" si="1"/>
        <v>&lt;Podatak10&gt;0.00&lt;/Podatak10&gt;</v>
      </c>
    </row>
    <row r="51" spans="1:6" x14ac:dyDescent="0.25">
      <c r="A51">
        <f t="shared" si="0"/>
        <v>49</v>
      </c>
      <c r="B51">
        <v>2</v>
      </c>
      <c r="C51" t="s">
        <v>155</v>
      </c>
      <c r="D51" s="50">
        <f>N('Str. 2'!G19)</f>
        <v>0</v>
      </c>
      <c r="F51" t="str">
        <f t="shared" si="1"/>
        <v>&lt;Podatak11&gt;0.00&lt;/Podatak11&gt;</v>
      </c>
    </row>
    <row r="52" spans="1:6" x14ac:dyDescent="0.25">
      <c r="A52">
        <f t="shared" si="0"/>
        <v>50</v>
      </c>
      <c r="B52">
        <v>2</v>
      </c>
      <c r="C52" t="s">
        <v>156</v>
      </c>
      <c r="D52" s="50">
        <f>N('Str. 2'!G20)</f>
        <v>0</v>
      </c>
      <c r="F52" t="str">
        <f t="shared" si="1"/>
        <v>&lt;Podatak12&gt;0.00&lt;/Podatak12&gt;</v>
      </c>
    </row>
    <row r="53" spans="1:6" x14ac:dyDescent="0.25">
      <c r="A53">
        <f t="shared" si="0"/>
        <v>51</v>
      </c>
      <c r="B53">
        <v>2</v>
      </c>
      <c r="C53" t="s">
        <v>157</v>
      </c>
      <c r="D53" s="50">
        <f>N('Str. 2'!G21)</f>
        <v>0</v>
      </c>
      <c r="F53" t="str">
        <f t="shared" si="1"/>
        <v>&lt;Podatak13&gt;0.00&lt;/Podatak13&gt;</v>
      </c>
    </row>
    <row r="54" spans="1:6" x14ac:dyDescent="0.25">
      <c r="A54">
        <f t="shared" si="0"/>
        <v>52</v>
      </c>
      <c r="B54">
        <v>2</v>
      </c>
      <c r="C54" t="s">
        <v>158</v>
      </c>
      <c r="D54" s="50">
        <f>N('Str. 2'!G22)</f>
        <v>0</v>
      </c>
      <c r="F54" t="str">
        <f t="shared" si="1"/>
        <v>&lt;Podatak14&gt;0.00&lt;/Podatak14&gt;</v>
      </c>
    </row>
    <row r="55" spans="1:6" x14ac:dyDescent="0.25">
      <c r="A55">
        <f t="shared" si="0"/>
        <v>53</v>
      </c>
      <c r="B55">
        <v>2</v>
      </c>
      <c r="C55" t="s">
        <v>159</v>
      </c>
      <c r="D55" s="50">
        <f>N('Str. 2'!G23)</f>
        <v>0</v>
      </c>
      <c r="F55" t="str">
        <f t="shared" si="1"/>
        <v>&lt;Podatak15&gt;0.00&lt;/Podatak15&gt;</v>
      </c>
    </row>
    <row r="56" spans="1:6" x14ac:dyDescent="0.25">
      <c r="A56">
        <f t="shared" si="0"/>
        <v>54</v>
      </c>
      <c r="B56">
        <v>2</v>
      </c>
      <c r="C56" t="s">
        <v>160</v>
      </c>
      <c r="D56" s="50">
        <f>N('Str. 2'!G24)</f>
        <v>0</v>
      </c>
      <c r="F56" t="str">
        <f t="shared" si="1"/>
        <v>&lt;Podatak16&gt;0.00&lt;/Podatak16&gt;</v>
      </c>
    </row>
    <row r="57" spans="1:6" x14ac:dyDescent="0.25">
      <c r="A57">
        <f t="shared" si="0"/>
        <v>55</v>
      </c>
      <c r="B57">
        <v>2</v>
      </c>
      <c r="C57" t="s">
        <v>161</v>
      </c>
      <c r="D57" s="50">
        <f>N('Str. 2'!G25)</f>
        <v>0</v>
      </c>
      <c r="F57" t="str">
        <f t="shared" si="1"/>
        <v>&lt;Podatak17&gt;0.00&lt;/Podatak17&gt;</v>
      </c>
    </row>
    <row r="58" spans="1:6" x14ac:dyDescent="0.25">
      <c r="A58">
        <f t="shared" si="0"/>
        <v>56</v>
      </c>
      <c r="B58">
        <v>2</v>
      </c>
      <c r="C58" t="s">
        <v>162</v>
      </c>
      <c r="D58" s="50">
        <f>N('Str. 2'!G26)</f>
        <v>0</v>
      </c>
      <c r="F58" t="str">
        <f t="shared" si="1"/>
        <v>&lt;Podatak18&gt;0.00&lt;/Podatak18&gt;</v>
      </c>
    </row>
    <row r="59" spans="1:6" x14ac:dyDescent="0.25">
      <c r="A59">
        <f t="shared" si="0"/>
        <v>57</v>
      </c>
      <c r="B59">
        <v>2</v>
      </c>
      <c r="C59" t="s">
        <v>163</v>
      </c>
      <c r="D59" s="50">
        <f>N('Str. 2'!G27)</f>
        <v>0</v>
      </c>
      <c r="F59" t="str">
        <f t="shared" si="1"/>
        <v>&lt;Podatak19&gt;0.00&lt;/Podatak19&gt;</v>
      </c>
    </row>
    <row r="60" spans="1:6" x14ac:dyDescent="0.25">
      <c r="A60">
        <f t="shared" si="0"/>
        <v>58</v>
      </c>
      <c r="B60">
        <v>2</v>
      </c>
      <c r="C60" t="s">
        <v>164</v>
      </c>
      <c r="D60" s="50">
        <f>N('Str. 2'!G28)</f>
        <v>0</v>
      </c>
      <c r="F60" t="str">
        <f t="shared" si="1"/>
        <v>&lt;Podatak20&gt;0.00&lt;/Podatak20&gt;</v>
      </c>
    </row>
    <row r="61" spans="1:6" x14ac:dyDescent="0.25">
      <c r="A61">
        <f t="shared" si="0"/>
        <v>59</v>
      </c>
      <c r="B61">
        <v>2</v>
      </c>
      <c r="C61" t="s">
        <v>166</v>
      </c>
      <c r="D61" s="50">
        <f>N('Str. 2'!G29)</f>
        <v>0</v>
      </c>
      <c r="F61" t="str">
        <f t="shared" si="1"/>
        <v>&lt;Podatak21&gt;0.00&lt;/Podatak21&gt;</v>
      </c>
    </row>
    <row r="62" spans="1:6" x14ac:dyDescent="0.25">
      <c r="A62">
        <f t="shared" si="0"/>
        <v>60</v>
      </c>
      <c r="B62">
        <v>2</v>
      </c>
      <c r="C62" t="s">
        <v>168</v>
      </c>
      <c r="D62" s="50">
        <f>N('Str. 2'!G30)</f>
        <v>0</v>
      </c>
      <c r="F62" t="str">
        <f t="shared" si="1"/>
        <v>&lt;Podatak22&gt;0.00&lt;/Podatak22&gt;</v>
      </c>
    </row>
    <row r="63" spans="1:6" x14ac:dyDescent="0.25">
      <c r="A63">
        <f t="shared" si="0"/>
        <v>61</v>
      </c>
      <c r="B63">
        <v>2</v>
      </c>
      <c r="C63" t="s">
        <v>169</v>
      </c>
      <c r="D63" s="50">
        <f>N('Str. 2'!G31)</f>
        <v>0</v>
      </c>
      <c r="F63" t="str">
        <f t="shared" si="1"/>
        <v>&lt;Podatak23&gt;0.00&lt;/Podatak23&gt;</v>
      </c>
    </row>
    <row r="64" spans="1:6" x14ac:dyDescent="0.25">
      <c r="A64">
        <f t="shared" si="0"/>
        <v>62</v>
      </c>
      <c r="B64">
        <v>2</v>
      </c>
      <c r="C64" t="s">
        <v>170</v>
      </c>
      <c r="D64" s="50">
        <f>N('Str. 2'!G32)</f>
        <v>0</v>
      </c>
      <c r="F64" t="str">
        <f t="shared" si="1"/>
        <v>&lt;Podatak24&gt;0.00&lt;/Podatak24&gt;</v>
      </c>
    </row>
    <row r="65" spans="1:6" x14ac:dyDescent="0.25">
      <c r="A65">
        <f t="shared" si="0"/>
        <v>63</v>
      </c>
      <c r="B65">
        <v>2</v>
      </c>
      <c r="C65" t="s">
        <v>171</v>
      </c>
      <c r="D65" s="50">
        <f>N('Str. 2'!G33)</f>
        <v>0</v>
      </c>
      <c r="F65" t="str">
        <f t="shared" si="1"/>
        <v>&lt;Podatak25&gt;0.00&lt;/Podatak25&gt;</v>
      </c>
    </row>
    <row r="66" spans="1:6" x14ac:dyDescent="0.25">
      <c r="A66">
        <f t="shared" si="0"/>
        <v>64</v>
      </c>
      <c r="B66">
        <v>2</v>
      </c>
      <c r="C66" t="s">
        <v>172</v>
      </c>
      <c r="D66" s="50">
        <f>N('Str. 2'!G34)</f>
        <v>0</v>
      </c>
      <c r="F66" t="str">
        <f t="shared" si="1"/>
        <v>&lt;Podatak26&gt;0.00&lt;/Podatak26&gt;</v>
      </c>
    </row>
    <row r="67" spans="1:6" x14ac:dyDescent="0.25">
      <c r="A67">
        <f t="shared" si="0"/>
        <v>65</v>
      </c>
      <c r="B67">
        <v>2</v>
      </c>
      <c r="C67" t="s">
        <v>173</v>
      </c>
      <c r="D67" s="50">
        <f>N('Str. 3'!G3)</f>
        <v>0</v>
      </c>
      <c r="F67" t="str">
        <f t="shared" si="1"/>
        <v>&lt;Podatak27&gt;0.00&lt;/Podatak27&gt;</v>
      </c>
    </row>
    <row r="68" spans="1:6" x14ac:dyDescent="0.25">
      <c r="A68">
        <f t="shared" ref="A68:A118" si="2">N(A67)+1</f>
        <v>66</v>
      </c>
      <c r="B68">
        <v>2</v>
      </c>
      <c r="C68" t="s">
        <v>174</v>
      </c>
      <c r="D68" s="50">
        <f>N('Str. 3'!G4)</f>
        <v>0</v>
      </c>
      <c r="F68" t="str">
        <f t="shared" si="1"/>
        <v>&lt;Podatak28&gt;0.00&lt;/Podatak28&gt;</v>
      </c>
    </row>
    <row r="69" spans="1:6" x14ac:dyDescent="0.25">
      <c r="A69">
        <f t="shared" si="2"/>
        <v>67</v>
      </c>
      <c r="B69">
        <v>2</v>
      </c>
      <c r="C69" t="s">
        <v>175</v>
      </c>
      <c r="D69" s="50">
        <f>N('Str. 3'!G5)</f>
        <v>0</v>
      </c>
      <c r="F69" t="str">
        <f t="shared" si="1"/>
        <v>&lt;Podatak29&gt;0.00&lt;/Podatak29&gt;</v>
      </c>
    </row>
    <row r="70" spans="1:6" x14ac:dyDescent="0.25">
      <c r="A70">
        <f t="shared" si="2"/>
        <v>68</v>
      </c>
      <c r="B70">
        <v>2</v>
      </c>
      <c r="C70" t="s">
        <v>176</v>
      </c>
      <c r="D70" s="50">
        <f>N('Str. 3'!G6)</f>
        <v>0</v>
      </c>
      <c r="F70" t="str">
        <f t="shared" si="1"/>
        <v>&lt;Podatak30&gt;0.00&lt;/Podatak30&gt;</v>
      </c>
    </row>
    <row r="71" spans="1:6" x14ac:dyDescent="0.25">
      <c r="A71">
        <f t="shared" si="2"/>
        <v>69</v>
      </c>
      <c r="B71">
        <v>2</v>
      </c>
      <c r="C71" t="s">
        <v>165</v>
      </c>
      <c r="D71" s="50">
        <f>N('Str. 3'!G7)</f>
        <v>0</v>
      </c>
      <c r="F71" t="str">
        <f t="shared" si="1"/>
        <v>&lt;Podatak31&gt;0.00&lt;/Podatak31&gt;</v>
      </c>
    </row>
    <row r="72" spans="1:6" x14ac:dyDescent="0.25">
      <c r="A72">
        <f t="shared" si="2"/>
        <v>70</v>
      </c>
      <c r="B72">
        <v>2</v>
      </c>
      <c r="C72" t="s">
        <v>167</v>
      </c>
      <c r="D72" s="50">
        <f>N('Str. 3'!G8)</f>
        <v>0</v>
      </c>
      <c r="F72" t="str">
        <f t="shared" si="1"/>
        <v>&lt;Podatak32&gt;0.00&lt;/Podatak32&gt;</v>
      </c>
    </row>
    <row r="73" spans="1:6" x14ac:dyDescent="0.25">
      <c r="A73">
        <f t="shared" si="2"/>
        <v>71</v>
      </c>
      <c r="B73">
        <v>2</v>
      </c>
      <c r="C73" t="s">
        <v>177</v>
      </c>
      <c r="D73" s="50">
        <f>N('Str. 3'!G9)</f>
        <v>0</v>
      </c>
      <c r="F73" t="str">
        <f t="shared" si="1"/>
        <v>&lt;Podatak33&gt;0.00&lt;/Podatak33&gt;</v>
      </c>
    </row>
    <row r="74" spans="1:6" x14ac:dyDescent="0.25">
      <c r="A74">
        <f t="shared" si="2"/>
        <v>72</v>
      </c>
      <c r="B74">
        <v>2</v>
      </c>
      <c r="C74" t="s">
        <v>178</v>
      </c>
      <c r="D74" s="50">
        <f>N('Str. 3'!G10)</f>
        <v>0</v>
      </c>
      <c r="F74" t="str">
        <f t="shared" si="1"/>
        <v>&lt;Podatak34&gt;0.00&lt;/Podatak34&gt;</v>
      </c>
    </row>
    <row r="75" spans="1:6" x14ac:dyDescent="0.25">
      <c r="A75">
        <f t="shared" si="2"/>
        <v>73</v>
      </c>
      <c r="B75">
        <v>2</v>
      </c>
      <c r="C75" t="s">
        <v>184</v>
      </c>
      <c r="D75" s="50">
        <f>N('Str. 3'!G11)</f>
        <v>0</v>
      </c>
      <c r="F75" t="str">
        <f t="shared" si="1"/>
        <v>&lt;Podatak341&gt;0.00&lt;/Podatak341&gt;</v>
      </c>
    </row>
    <row r="76" spans="1:6" x14ac:dyDescent="0.25">
      <c r="A76">
        <f t="shared" si="2"/>
        <v>74</v>
      </c>
      <c r="B76">
        <v>2</v>
      </c>
      <c r="C76" t="s">
        <v>185</v>
      </c>
      <c r="D76" s="50">
        <f>N('Str. 3'!G12)</f>
        <v>0</v>
      </c>
      <c r="F76" t="str">
        <f t="shared" si="1"/>
        <v>&lt;Podatak342&gt;0.00&lt;/Podatak342&gt;</v>
      </c>
    </row>
    <row r="77" spans="1:6" x14ac:dyDescent="0.25">
      <c r="A77">
        <f t="shared" si="2"/>
        <v>75</v>
      </c>
      <c r="B77">
        <v>2</v>
      </c>
      <c r="C77" t="s">
        <v>179</v>
      </c>
      <c r="D77" s="50">
        <f>N('Str. 3'!G13)</f>
        <v>0</v>
      </c>
      <c r="F77" t="str">
        <f t="shared" si="1"/>
        <v>&lt;Podatak35&gt;0.00&lt;/Podatak35&gt;</v>
      </c>
    </row>
    <row r="78" spans="1:6" x14ac:dyDescent="0.25">
      <c r="A78">
        <f t="shared" si="2"/>
        <v>76</v>
      </c>
      <c r="B78">
        <v>2</v>
      </c>
      <c r="C78" t="s">
        <v>180</v>
      </c>
      <c r="D78" s="50">
        <f>N('Str. 3'!G16)</f>
        <v>0</v>
      </c>
      <c r="F78" t="str">
        <f t="shared" si="1"/>
        <v>&lt;Podatak36&gt;0.00&lt;/Podatak36&gt;</v>
      </c>
    </row>
    <row r="79" spans="1:6" x14ac:dyDescent="0.25">
      <c r="A79">
        <f t="shared" si="2"/>
        <v>77</v>
      </c>
      <c r="B79">
        <v>2</v>
      </c>
      <c r="C79" t="s">
        <v>181</v>
      </c>
      <c r="D79" s="50">
        <f>N('Str. 3'!G17)</f>
        <v>0</v>
      </c>
      <c r="F79" t="str">
        <f t="shared" si="1"/>
        <v>&lt;Podatak37&gt;0.00&lt;/Podatak37&gt;</v>
      </c>
    </row>
    <row r="80" spans="1:6" x14ac:dyDescent="0.25">
      <c r="A80">
        <f t="shared" si="2"/>
        <v>78</v>
      </c>
      <c r="B80">
        <v>2</v>
      </c>
      <c r="C80" t="s">
        <v>182</v>
      </c>
      <c r="D80" s="50">
        <f>N('Str. 3'!G18)</f>
        <v>0</v>
      </c>
      <c r="F80" t="str">
        <f t="shared" si="1"/>
        <v>&lt;Podatak38&gt;0.00&lt;/Podatak38&gt;</v>
      </c>
    </row>
    <row r="81" spans="1:6" x14ac:dyDescent="0.25">
      <c r="A81">
        <f t="shared" si="2"/>
        <v>79</v>
      </c>
      <c r="B81">
        <v>2</v>
      </c>
      <c r="C81" t="s">
        <v>183</v>
      </c>
      <c r="D81" s="50">
        <f>N('Str. 3'!G21)</f>
        <v>0</v>
      </c>
      <c r="F81" t="str">
        <f t="shared" si="1"/>
        <v>&lt;Podatak39&gt;0.00&lt;/Podatak39&gt;</v>
      </c>
    </row>
    <row r="82" spans="1:6" x14ac:dyDescent="0.25">
      <c r="A82">
        <f t="shared" si="2"/>
        <v>80</v>
      </c>
      <c r="B82">
        <v>2</v>
      </c>
      <c r="C82" t="s">
        <v>186</v>
      </c>
      <c r="D82" s="50">
        <f>N('Str. 3'!G22)</f>
        <v>0</v>
      </c>
      <c r="F82" t="str">
        <f t="shared" si="1"/>
        <v>&lt;Podatak40&gt;0.00&lt;/Podatak40&gt;</v>
      </c>
    </row>
    <row r="83" spans="1:6" x14ac:dyDescent="0.25">
      <c r="A83">
        <f t="shared" si="2"/>
        <v>81</v>
      </c>
      <c r="B83">
        <v>2</v>
      </c>
      <c r="C83" t="s">
        <v>187</v>
      </c>
      <c r="D83" s="50">
        <f>N('Str. 3'!G23)</f>
        <v>0</v>
      </c>
      <c r="F83" t="str">
        <f t="shared" si="1"/>
        <v>&lt;Podatak41&gt;0.00&lt;/Podatak41&gt;</v>
      </c>
    </row>
    <row r="84" spans="1:6" x14ac:dyDescent="0.25">
      <c r="A84">
        <f t="shared" si="2"/>
        <v>82</v>
      </c>
      <c r="B84">
        <v>2</v>
      </c>
      <c r="C84" t="s">
        <v>188</v>
      </c>
      <c r="D84" s="50">
        <f>N('Str. 3'!G26)</f>
        <v>0</v>
      </c>
      <c r="F84" t="str">
        <f t="shared" si="1"/>
        <v>&lt;Podatak42&gt;0.00&lt;/Podatak42&gt;</v>
      </c>
    </row>
    <row r="85" spans="1:6" x14ac:dyDescent="0.25">
      <c r="A85">
        <f t="shared" si="2"/>
        <v>83</v>
      </c>
      <c r="B85">
        <v>2</v>
      </c>
      <c r="C85" t="s">
        <v>189</v>
      </c>
      <c r="D85" s="50">
        <f>N('Str. 3'!G27)</f>
        <v>0</v>
      </c>
      <c r="F85" t="str">
        <f t="shared" si="1"/>
        <v>&lt;Podatak43&gt;0.00&lt;/Podatak43&gt;</v>
      </c>
    </row>
    <row r="86" spans="1:6" x14ac:dyDescent="0.25">
      <c r="A86">
        <f t="shared" si="2"/>
        <v>84</v>
      </c>
      <c r="B86">
        <v>2</v>
      </c>
      <c r="C86" t="s">
        <v>190</v>
      </c>
      <c r="D86" s="50">
        <f>N('Str. 3'!G28)</f>
        <v>0</v>
      </c>
      <c r="F86" t="str">
        <f t="shared" si="1"/>
        <v>&lt;Podatak44&gt;0.00&lt;/Podatak44&gt;</v>
      </c>
    </row>
    <row r="87" spans="1:6" x14ac:dyDescent="0.25">
      <c r="A87">
        <f t="shared" si="2"/>
        <v>85</v>
      </c>
      <c r="B87">
        <v>2</v>
      </c>
      <c r="C87" t="s">
        <v>191</v>
      </c>
      <c r="D87" s="50">
        <f>N('Str. 3'!G31)</f>
        <v>0</v>
      </c>
      <c r="F87" t="str">
        <f t="shared" si="1"/>
        <v>&lt;Podatak45&gt;0.00&lt;/Podatak45&gt;</v>
      </c>
    </row>
    <row r="88" spans="1:6" x14ac:dyDescent="0.25">
      <c r="A88">
        <f t="shared" si="2"/>
        <v>86</v>
      </c>
      <c r="B88">
        <v>2</v>
      </c>
      <c r="C88" t="s">
        <v>192</v>
      </c>
      <c r="D88" s="50">
        <f>N('Str. 3'!G32)</f>
        <v>0</v>
      </c>
      <c r="F88" t="str">
        <f t="shared" si="1"/>
        <v>&lt;Podatak46&gt;0.00&lt;/Podatak46&gt;</v>
      </c>
    </row>
    <row r="89" spans="1:6" x14ac:dyDescent="0.25">
      <c r="A89">
        <f t="shared" si="2"/>
        <v>87</v>
      </c>
      <c r="B89">
        <v>2</v>
      </c>
      <c r="C89" t="s">
        <v>193</v>
      </c>
      <c r="D89" s="50">
        <f>N('Str. 3'!G33)</f>
        <v>0</v>
      </c>
      <c r="F89" t="str">
        <f t="shared" si="1"/>
        <v>&lt;Podatak47&gt;0.00&lt;/Podatak47&gt;</v>
      </c>
    </row>
    <row r="90" spans="1:6" x14ac:dyDescent="0.25">
      <c r="A90">
        <f t="shared" si="2"/>
        <v>88</v>
      </c>
      <c r="B90">
        <v>2</v>
      </c>
      <c r="C90" t="s">
        <v>194</v>
      </c>
      <c r="D90" s="50" t="e">
        <f>N('Str. 3'!#REF!)</f>
        <v>#REF!</v>
      </c>
      <c r="F90" t="e">
        <f t="shared" si="1"/>
        <v>#REF!</v>
      </c>
    </row>
    <row r="91" spans="1:6" x14ac:dyDescent="0.25">
      <c r="A91">
        <f t="shared" si="2"/>
        <v>89</v>
      </c>
      <c r="B91">
        <v>2</v>
      </c>
      <c r="C91" t="s">
        <v>206</v>
      </c>
      <c r="D91" s="50" t="e">
        <f>N('Str. 3'!#REF!)</f>
        <v>#REF!</v>
      </c>
      <c r="F91" t="e">
        <f t="shared" si="1"/>
        <v>#REF!</v>
      </c>
    </row>
    <row r="92" spans="1:6" x14ac:dyDescent="0.25">
      <c r="A92">
        <f t="shared" si="2"/>
        <v>90</v>
      </c>
      <c r="B92">
        <v>2</v>
      </c>
      <c r="C92" t="s">
        <v>207</v>
      </c>
      <c r="D92" s="50" t="e">
        <f>N('Str. 3'!#REF!)</f>
        <v>#REF!</v>
      </c>
      <c r="F92" t="e">
        <f t="shared" si="1"/>
        <v>#REF!</v>
      </c>
    </row>
    <row r="93" spans="1:6" x14ac:dyDescent="0.25">
      <c r="A93">
        <f t="shared" si="2"/>
        <v>91</v>
      </c>
      <c r="B93">
        <v>2</v>
      </c>
      <c r="C93" t="s">
        <v>208</v>
      </c>
      <c r="D93" s="50" t="e">
        <f>N('Str. 3'!#REF!)</f>
        <v>#REF!</v>
      </c>
      <c r="F93" t="e">
        <f t="shared" si="1"/>
        <v>#REF!</v>
      </c>
    </row>
    <row r="94" spans="1:6" x14ac:dyDescent="0.25">
      <c r="A94">
        <f t="shared" si="2"/>
        <v>92</v>
      </c>
      <c r="B94">
        <v>2</v>
      </c>
      <c r="C94" t="s">
        <v>195</v>
      </c>
      <c r="F94" t="str">
        <f t="shared" si="1"/>
        <v>&lt;Podatak49&gt;0.00&lt;/Podatak49&gt;</v>
      </c>
    </row>
    <row r="95" spans="1:6" x14ac:dyDescent="0.25">
      <c r="A95">
        <f t="shared" si="2"/>
        <v>93</v>
      </c>
      <c r="B95">
        <v>2</v>
      </c>
      <c r="C95" t="s">
        <v>209</v>
      </c>
      <c r="F95" t="str">
        <f t="shared" si="1"/>
        <v>&lt;Podatak491&gt;0.00&lt;/Podatak491&gt;</v>
      </c>
    </row>
    <row r="96" spans="1:6" x14ac:dyDescent="0.25">
      <c r="A96">
        <f t="shared" si="2"/>
        <v>94</v>
      </c>
      <c r="B96">
        <v>2</v>
      </c>
      <c r="C96" t="s">
        <v>210</v>
      </c>
      <c r="F96" t="str">
        <f t="shared" si="1"/>
        <v>&lt;Podatak492&gt;0.00&lt;/Podatak492&gt;</v>
      </c>
    </row>
    <row r="97" spans="1:6" x14ac:dyDescent="0.25">
      <c r="A97">
        <f t="shared" si="2"/>
        <v>95</v>
      </c>
      <c r="B97">
        <v>2</v>
      </c>
      <c r="C97" t="s">
        <v>211</v>
      </c>
      <c r="F97" t="str">
        <f t="shared" si="1"/>
        <v>&lt;Podatak493&gt;0.00&lt;/Podatak493&gt;</v>
      </c>
    </row>
    <row r="98" spans="1:6" x14ac:dyDescent="0.25">
      <c r="A98">
        <f t="shared" si="2"/>
        <v>96</v>
      </c>
      <c r="B98">
        <v>2</v>
      </c>
      <c r="C98" t="s">
        <v>212</v>
      </c>
      <c r="F98" t="str">
        <f t="shared" si="1"/>
        <v>&lt;Podatak494&gt;0.00&lt;/Podatak494&gt;</v>
      </c>
    </row>
    <row r="99" spans="1:6" x14ac:dyDescent="0.25">
      <c r="A99">
        <f t="shared" si="2"/>
        <v>97</v>
      </c>
      <c r="B99">
        <v>2</v>
      </c>
      <c r="C99" t="s">
        <v>196</v>
      </c>
      <c r="F99" t="str">
        <f t="shared" si="1"/>
        <v>&lt;Podatak50&gt;0.00&lt;/Podatak50&gt;</v>
      </c>
    </row>
    <row r="100" spans="1:6" x14ac:dyDescent="0.25">
      <c r="A100">
        <f t="shared" si="2"/>
        <v>98</v>
      </c>
      <c r="B100">
        <v>2</v>
      </c>
      <c r="C100" t="s">
        <v>213</v>
      </c>
      <c r="F100" t="str">
        <f t="shared" si="1"/>
        <v>&lt;Podatak501&gt;0.00&lt;/Podatak501&gt;</v>
      </c>
    </row>
    <row r="101" spans="1:6" x14ac:dyDescent="0.25">
      <c r="A101">
        <f t="shared" si="2"/>
        <v>99</v>
      </c>
      <c r="B101">
        <v>2</v>
      </c>
      <c r="C101" t="s">
        <v>214</v>
      </c>
      <c r="F101" t="str">
        <f t="shared" si="1"/>
        <v>&lt;Podatak502&gt;0.00&lt;/Podatak502&gt;</v>
      </c>
    </row>
    <row r="102" spans="1:6" x14ac:dyDescent="0.25">
      <c r="A102">
        <f t="shared" si="2"/>
        <v>100</v>
      </c>
      <c r="B102">
        <v>2</v>
      </c>
      <c r="C102" t="s">
        <v>215</v>
      </c>
      <c r="F102" t="str">
        <f t="shared" si="1"/>
        <v>&lt;Podatak503&gt;0.00&lt;/Podatak503&gt;</v>
      </c>
    </row>
    <row r="103" spans="1:6" x14ac:dyDescent="0.25">
      <c r="A103">
        <f t="shared" si="2"/>
        <v>101</v>
      </c>
      <c r="B103">
        <v>2</v>
      </c>
      <c r="C103" t="s">
        <v>216</v>
      </c>
      <c r="F103" t="str">
        <f t="shared" si="1"/>
        <v>&lt;Podatak504&gt;0.00&lt;/Podatak504&gt;</v>
      </c>
    </row>
    <row r="104" spans="1:6" x14ac:dyDescent="0.25">
      <c r="A104">
        <f t="shared" si="2"/>
        <v>102</v>
      </c>
      <c r="B104">
        <v>2</v>
      </c>
      <c r="C104" t="s">
        <v>197</v>
      </c>
      <c r="F104" t="str">
        <f t="shared" ref="F104:F116" si="3">"&lt;"&amp;C104&amp;"&gt;"&amp;SUBSTITUTE(TEXT(N(D104),"0,00"),",",".")&amp;"&lt;/"&amp;C104&amp;"&gt;"</f>
        <v>&lt;Podatak51&gt;0.00&lt;/Podatak51&gt;</v>
      </c>
    </row>
    <row r="105" spans="1:6" x14ac:dyDescent="0.25">
      <c r="A105">
        <f t="shared" si="2"/>
        <v>103</v>
      </c>
      <c r="B105">
        <v>2</v>
      </c>
      <c r="C105" t="s">
        <v>198</v>
      </c>
      <c r="F105" t="str">
        <f t="shared" si="3"/>
        <v>&lt;Podatak52&gt;0.00&lt;/Podatak52&gt;</v>
      </c>
    </row>
    <row r="106" spans="1:6" x14ac:dyDescent="0.25">
      <c r="A106">
        <f t="shared" si="2"/>
        <v>104</v>
      </c>
      <c r="B106">
        <v>2</v>
      </c>
      <c r="C106" t="s">
        <v>199</v>
      </c>
      <c r="F106" t="str">
        <f t="shared" si="3"/>
        <v>&lt;Podatak53&gt;0.00&lt;/Podatak53&gt;</v>
      </c>
    </row>
    <row r="107" spans="1:6" x14ac:dyDescent="0.25">
      <c r="A107">
        <f t="shared" si="2"/>
        <v>105</v>
      </c>
      <c r="B107">
        <v>2</v>
      </c>
      <c r="C107" t="s">
        <v>200</v>
      </c>
      <c r="F107" t="str">
        <f t="shared" si="3"/>
        <v>&lt;Podatak54&gt;0.00&lt;/Podatak54&gt;</v>
      </c>
    </row>
    <row r="108" spans="1:6" x14ac:dyDescent="0.25">
      <c r="A108">
        <f t="shared" si="2"/>
        <v>106</v>
      </c>
      <c r="B108">
        <v>2</v>
      </c>
      <c r="C108" t="s">
        <v>201</v>
      </c>
      <c r="F108" t="str">
        <f t="shared" si="3"/>
        <v>&lt;Podatak55&gt;0.00&lt;/Podatak55&gt;</v>
      </c>
    </row>
    <row r="109" spans="1:6" x14ac:dyDescent="0.25">
      <c r="A109">
        <f t="shared" si="2"/>
        <v>107</v>
      </c>
      <c r="B109">
        <v>2</v>
      </c>
      <c r="C109" t="s">
        <v>202</v>
      </c>
      <c r="F109" t="str">
        <f t="shared" si="3"/>
        <v>&lt;Podatak56&gt;0.00&lt;/Podatak56&gt;</v>
      </c>
    </row>
    <row r="110" spans="1:6" x14ac:dyDescent="0.25">
      <c r="A110">
        <f t="shared" si="2"/>
        <v>108</v>
      </c>
      <c r="B110">
        <v>2</v>
      </c>
      <c r="C110" t="s">
        <v>203</v>
      </c>
      <c r="F110" t="str">
        <f t="shared" si="3"/>
        <v>&lt;Podatak57&gt;0.00&lt;/Podatak57&gt;</v>
      </c>
    </row>
    <row r="111" spans="1:6" x14ac:dyDescent="0.25">
      <c r="A111">
        <f t="shared" si="2"/>
        <v>109</v>
      </c>
      <c r="B111">
        <v>2</v>
      </c>
      <c r="C111" t="s">
        <v>204</v>
      </c>
      <c r="F111" t="str">
        <f t="shared" si="3"/>
        <v>&lt;Podatak58&gt;0.00&lt;/Podatak58&gt;</v>
      </c>
    </row>
    <row r="112" spans="1:6" x14ac:dyDescent="0.25">
      <c r="A112">
        <f t="shared" si="2"/>
        <v>110</v>
      </c>
      <c r="B112">
        <v>2</v>
      </c>
      <c r="C112" t="s">
        <v>205</v>
      </c>
      <c r="F112" t="str">
        <f t="shared" si="3"/>
        <v>&lt;Podatak59&gt;0.00&lt;/Podatak59&gt;</v>
      </c>
    </row>
    <row r="113" spans="1:6" x14ac:dyDescent="0.25">
      <c r="A113">
        <f t="shared" si="2"/>
        <v>111</v>
      </c>
      <c r="B113">
        <v>2</v>
      </c>
      <c r="C113" t="s">
        <v>219</v>
      </c>
      <c r="D113" s="50">
        <f>N('Str. 3'!G50)</f>
        <v>0</v>
      </c>
      <c r="F113" t="str">
        <f t="shared" si="3"/>
        <v>&lt;Podatak60&gt;0.00&lt;/Podatak60&gt;</v>
      </c>
    </row>
    <row r="114" spans="1:6" x14ac:dyDescent="0.25">
      <c r="A114">
        <f t="shared" si="2"/>
        <v>112</v>
      </c>
      <c r="B114">
        <v>2</v>
      </c>
      <c r="C114" t="s">
        <v>220</v>
      </c>
      <c r="D114" s="50">
        <f>N('Str. 3'!G51)</f>
        <v>0</v>
      </c>
      <c r="F114" t="str">
        <f t="shared" si="3"/>
        <v>&lt;Podatak61&gt;0.00&lt;/Podatak61&gt;</v>
      </c>
    </row>
    <row r="115" spans="1:6" x14ac:dyDescent="0.25">
      <c r="A115">
        <f t="shared" si="2"/>
        <v>113</v>
      </c>
      <c r="B115">
        <v>2</v>
      </c>
      <c r="C115" t="s">
        <v>221</v>
      </c>
      <c r="D115" s="50">
        <f>N('Str. 3'!G53)</f>
        <v>0</v>
      </c>
      <c r="F115" t="str">
        <f t="shared" si="3"/>
        <v>&lt;Podatak62&gt;0.00&lt;/Podatak62&gt;</v>
      </c>
    </row>
    <row r="116" spans="1:6" x14ac:dyDescent="0.25">
      <c r="A116">
        <f t="shared" si="2"/>
        <v>114</v>
      </c>
      <c r="B116">
        <v>2</v>
      </c>
      <c r="C116" t="s">
        <v>222</v>
      </c>
      <c r="D116" s="50">
        <f>N('Str. 3'!G54)</f>
        <v>0</v>
      </c>
      <c r="F116" t="str">
        <f t="shared" si="3"/>
        <v>&lt;Podatak63&gt;0.00&lt;/Podatak63&gt;</v>
      </c>
    </row>
    <row r="117" spans="1:6" x14ac:dyDescent="0.25">
      <c r="A117">
        <f t="shared" si="2"/>
        <v>115</v>
      </c>
      <c r="B117">
        <v>1</v>
      </c>
      <c r="F117" t="s">
        <v>217</v>
      </c>
    </row>
    <row r="118" spans="1:6" x14ac:dyDescent="0.25">
      <c r="A118">
        <f t="shared" si="2"/>
        <v>116</v>
      </c>
      <c r="B118">
        <v>0</v>
      </c>
      <c r="F118" t="s">
        <v>218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87</vt:i4>
      </vt:variant>
    </vt:vector>
  </HeadingPairs>
  <TitlesOfParts>
    <vt:vector size="97" baseType="lpstr">
      <vt:lpstr>Str. 1</vt:lpstr>
      <vt:lpstr>Str. 2</vt:lpstr>
      <vt:lpstr>Str. 3</vt:lpstr>
      <vt:lpstr>Str. 4</vt:lpstr>
      <vt:lpstr>Str. 5</vt:lpstr>
      <vt:lpstr>Str 6.</vt:lpstr>
      <vt:lpstr>uputa</vt:lpstr>
      <vt:lpstr>podaci</vt:lpstr>
      <vt:lpstr>xml</vt:lpstr>
      <vt:lpstr>bilješke</vt:lpstr>
      <vt:lpstr>_rbr01</vt:lpstr>
      <vt:lpstr>_rbr02</vt:lpstr>
      <vt:lpstr>_rbr03</vt:lpstr>
      <vt:lpstr>_rbr04</vt:lpstr>
      <vt:lpstr>_rbr05</vt:lpstr>
      <vt:lpstr>_rbr06</vt:lpstr>
      <vt:lpstr>_rbr07</vt:lpstr>
      <vt:lpstr>_rbr08</vt:lpstr>
      <vt:lpstr>_rbr09</vt:lpstr>
      <vt:lpstr>_rbr10</vt:lpstr>
      <vt:lpstr>_rbr11</vt:lpstr>
      <vt:lpstr>_rbr12</vt:lpstr>
      <vt:lpstr>_rbr13</vt:lpstr>
      <vt:lpstr>_rbr14</vt:lpstr>
      <vt:lpstr>_rbr15</vt:lpstr>
      <vt:lpstr>_rbr16</vt:lpstr>
      <vt:lpstr>_rbr17</vt:lpstr>
      <vt:lpstr>_rbr18</vt:lpstr>
      <vt:lpstr>_rbr19</vt:lpstr>
      <vt:lpstr>_rbr20</vt:lpstr>
      <vt:lpstr>_rbr21</vt:lpstr>
      <vt:lpstr>_rbr22</vt:lpstr>
      <vt:lpstr>_rbr23</vt:lpstr>
      <vt:lpstr>_rbr24</vt:lpstr>
      <vt:lpstr>_rbr25</vt:lpstr>
      <vt:lpstr>_rbr26</vt:lpstr>
      <vt:lpstr>_rbr27</vt:lpstr>
      <vt:lpstr>_rbr28</vt:lpstr>
      <vt:lpstr>_rbr29</vt:lpstr>
      <vt:lpstr>_rbr30</vt:lpstr>
      <vt:lpstr>_rbr31</vt:lpstr>
      <vt:lpstr>_rbr32</vt:lpstr>
      <vt:lpstr>_rbr33</vt:lpstr>
      <vt:lpstr>_rbr34</vt:lpstr>
      <vt:lpstr>_rbr35</vt:lpstr>
      <vt:lpstr>_rbr36</vt:lpstr>
      <vt:lpstr>_rbr37</vt:lpstr>
      <vt:lpstr>_rbr38</vt:lpstr>
      <vt:lpstr>_rbr39</vt:lpstr>
      <vt:lpstr>_rbr40</vt:lpstr>
      <vt:lpstr>_rbr41</vt:lpstr>
      <vt:lpstr>_rbr42</vt:lpstr>
      <vt:lpstr>_rbr43</vt:lpstr>
      <vt:lpstr>_rbr43_Limit</vt:lpstr>
      <vt:lpstr>_rbr43_NizaStopa</vt:lpstr>
      <vt:lpstr>_rbr43_VisaStopa</vt:lpstr>
      <vt:lpstr>_rbr44</vt:lpstr>
      <vt:lpstr>_rbr45</vt:lpstr>
      <vt:lpstr>_rbr46</vt:lpstr>
      <vt:lpstr>_rbr47</vt:lpstr>
      <vt:lpstr>_rbr49</vt:lpstr>
      <vt:lpstr>_rbr50</vt:lpstr>
      <vt:lpstr>_rbr51</vt:lpstr>
      <vt:lpstr>_rbr52</vt:lpstr>
      <vt:lpstr>_rbr53</vt:lpstr>
      <vt:lpstr>_rbr54</vt:lpstr>
      <vt:lpstr>_rbr55</vt:lpstr>
      <vt:lpstr>_rbr56</vt:lpstr>
      <vt:lpstr>_rbr57</vt:lpstr>
      <vt:lpstr>_rbr58</vt:lpstr>
      <vt:lpstr>_rbr59</vt:lpstr>
      <vt:lpstr>_rbr59_Limit</vt:lpstr>
      <vt:lpstr>_rbr59_Stopa</vt:lpstr>
      <vt:lpstr>_X1</vt:lpstr>
      <vt:lpstr>_X2</vt:lpstr>
      <vt:lpstr>_X3</vt:lpstr>
      <vt:lpstr>brojmjeseci</vt:lpstr>
      <vt:lpstr>Mjeseci</vt:lpstr>
      <vt:lpstr>'Str 6.'!Print_Area</vt:lpstr>
      <vt:lpstr>'Str. 1'!Print_Area</vt:lpstr>
      <vt:lpstr>'Str. 2'!Print_Area</vt:lpstr>
      <vt:lpstr>'Str. 3'!Print_Area</vt:lpstr>
      <vt:lpstr>'Str. 4'!Print_Area</vt:lpstr>
      <vt:lpstr>'Str. 5'!Print_Area</vt:lpstr>
      <vt:lpstr>uputa!Print_Area</vt:lpstr>
      <vt:lpstr>rbr34_1</vt:lpstr>
      <vt:lpstr>rbr34_2</vt:lpstr>
      <vt:lpstr>rbr49_1</vt:lpstr>
      <vt:lpstr>rbr49_2</vt:lpstr>
      <vt:lpstr>rbr49_3</vt:lpstr>
      <vt:lpstr>rbr49_4</vt:lpstr>
      <vt:lpstr>rbr50_1</vt:lpstr>
      <vt:lpstr>rbr50_2</vt:lpstr>
      <vt:lpstr>rbr50_3</vt:lpstr>
      <vt:lpstr>rbr50_4</vt:lpstr>
      <vt:lpstr>UPPPR</vt:lpstr>
      <vt:lpstr>ZaGodinu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Tisljar</dc:creator>
  <cp:lastModifiedBy>Ivo Tišljar</cp:lastModifiedBy>
  <cp:lastPrinted>2025-12-19T11:56:06Z</cp:lastPrinted>
  <dcterms:created xsi:type="dcterms:W3CDTF">2011-01-16T22:40:28Z</dcterms:created>
  <dcterms:modified xsi:type="dcterms:W3CDTF">2025-12-19T11:58:09Z</dcterms:modified>
</cp:coreProperties>
</file>